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Inventaire" sheetId="2" state="visible" r:id="rId4"/>
    <sheet name="Synthèse" sheetId="3" state="visible" r:id="rId5"/>
    <sheet name="Listes" sheetId="4" state="hidden" r:id="rId6"/>
  </sheets>
  <definedNames>
    <definedName function="false" hidden="false" localSheetId="1" name="_xlnm.Print_Titles" vbProcedure="false">Inventaire!$4:$4</definedName>
  </definedName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T4" authorId="0">
      <text>
        <r>
          <rPr>
            <sz val="10"/>
            <rFont val="Arial"/>
            <family val="2"/>
          </rPr>
          <t xml:space="preserve">Calculé à partir des réponses : domaine sensible, rôle à déterminer, actions critiques possibles sans validation, compte personnel ou administrateur, responsable absent, mise en place hors circuit, validation, arrêt, journalisation, sensibilisation, information. Prioritaire = 3 points ou plus (convention Invaist, à ajuster).</t>
        </r>
      </text>
    </comment>
  </commentList>
</comments>
</file>

<file path=xl/sharedStrings.xml><?xml version="1.0" encoding="utf-8"?>
<sst xmlns="http://schemas.openxmlformats.org/spreadsheetml/2006/main" count="215" uniqueCount="127">
  <si>
    <t xml:space="preserve">Inventaire IA et agents IA de votre entreprise</t>
  </si>
  <si>
    <t xml:space="preserve">Version rapide — usages IA, agents déclarés et agents intégrés aux logiciels</t>
  </si>
  <si>
    <t xml:space="preserve">À quoi sert ce fichier</t>
  </si>
  <si>
    <t xml:space="preserve">Recenser vos usages de l'IA, y compris les agents IA (programmes qui agissent seuls dans vos outils : lire, envoyer, modifier), et repérer ceux qui méritent un examen approfondi. C'est un outil d'auto-évaluation : il ne constitue pas un avis juridique.</t>
  </si>
  <si>
    <t xml:space="preserve">Comment le remplir</t>
  </si>
  <si>
    <t xml:space="preserve">1. Onglet « Inventaire » : une ligne par outil, agent ou fonctionnalité IA.
2. Remplissez uniquement les cellules grisées ; la plupart proposent une liste déroulante.
3. Les colonnes « Nb points d'attention », « Statut » et « Points d'attention » se calculent seules.
4. L'onglet « Synthèse » donne la vue d'ensemble.
5. En cas de doute, choisissez « Ne sait pas » : c'est une information utile en soi.</t>
  </si>
  <si>
    <t xml:space="preserve">Ne pas oublier</t>
  </si>
  <si>
    <t xml:space="preserve">Trois sources d'agents passent souvent inaperçues :
• les agents créés directement par un salarié (assistant connecté à sa messagerie, automatisation personnelle) ;
• les fonctions agentiques activées dans un logiciel déjà utilisé (CRM, messagerie, bureautique) — une mise à jour peut étendre ce qu'il fait ;
• les services en ligne auxquels un salarié a connecté des outils professionnels.
Demandez à chaque équipe de déclarer les siens.</t>
  </si>
  <si>
    <t xml:space="preserve">Les 4 questions agents</t>
  </si>
  <si>
    <t xml:space="preserve">Pour chaque agent : à quels outils et données a-t-il accès ? Quelles actions peut-il faire seul ? Avec quel compte agit-il ? Qui en est responsable ?</t>
  </si>
  <si>
    <t xml:space="preserve">Ligne d'exemple</t>
  </si>
  <si>
    <t xml:space="preserve">La ligne 5 de l'inventaire (en italique) montre le format attendu. Elle n'est pas comptée dans la synthèse.</t>
  </si>
  <si>
    <t xml:space="preserve">Déployeur / fournisseur</t>
  </si>
  <si>
    <t xml:space="preserve">Déployeur : vous utilisez un système d'IA. Fournisseur : vous le développez ou le mettez sur le marché sous votre nom. En cas de doute, « À déterminer ».</t>
  </si>
  <si>
    <t xml:space="preserve">Domaines sensibles</t>
  </si>
  <si>
    <t xml:space="preserve">Recrutement et RH, scoring et accès au crédit, éducation et formation, infrastructures critiques… relèvent potentiellement des systèmes « à haut risque ». Leur signalement indique qu'un examen est nécessaire, pas qu'ils sont classés. Toute décision automatisée qui affecte une personne (refus, tri, score) mérite aussi un examen au titre du RGPD.</t>
  </si>
  <si>
    <t xml:space="preserve">Confidentialité</t>
  </si>
  <si>
    <t xml:space="preserve">Ce fichier reste chez vous. Rien n'est transmis à Invaist.</t>
  </si>
  <si>
    <t xml:space="preserve">Aller plus loin</t>
  </si>
  <si>
    <t xml:space="preserve">Invaist — L'agent exécute. L'humain décide. — invaist.com</t>
  </si>
  <si>
    <t xml:space="preserve">Inventaire des usages IA et des agents IA</t>
  </si>
  <si>
    <t xml:space="preserve">Cellules grisées = à remplir. Colonnes T à V calculées automatiquement. Ligne 5 = exemple (non comptée).</t>
  </si>
  <si>
    <t xml:space="preserve">N°</t>
  </si>
  <si>
    <t xml:space="preserve">Outil / agent / fonctionnalité IA</t>
  </si>
  <si>
    <t xml:space="preserve">Éditeur ou prestataire</t>
  </si>
  <si>
    <t xml:space="preserve">Type</t>
  </si>
  <si>
    <t xml:space="preserve">Mis en place par</t>
  </si>
  <si>
    <t xml:space="preserve">Usage / processus concerné</t>
  </si>
  <si>
    <t xml:space="preserve">Outils et données accessibles</t>
  </si>
  <si>
    <t xml:space="preserve">Actions possibles sans validation</t>
  </si>
  <si>
    <t xml:space="preserve">Compte utilisé par l'outil / l'agent</t>
  </si>
  <si>
    <t xml:space="preserve">Responsable dans l'entreprise</t>
  </si>
  <si>
    <t xml:space="preserve">Votre rôle</t>
  </si>
  <si>
    <t xml:space="preserve">Domaine potentiellement sensible</t>
  </si>
  <si>
    <t xml:space="preserve">Données traitées</t>
  </si>
  <si>
    <t xml:space="preserve">Validation humaine avant action</t>
  </si>
  <si>
    <t xml:space="preserve">Arrêt possible à tout moment</t>
  </si>
  <si>
    <t xml:space="preserve">Actions journalisées</t>
  </si>
  <si>
    <t xml:space="preserve">Équipe sensibilisée</t>
  </si>
  <si>
    <t xml:space="preserve">Date dernière sensibilisation</t>
  </si>
  <si>
    <t xml:space="preserve">Personnes informées de l'usage de l'IA</t>
  </si>
  <si>
    <t xml:space="preserve">Nb points d'attention</t>
  </si>
  <si>
    <t xml:space="preserve">Statut</t>
  </si>
  <si>
    <t xml:space="preserve">Points d'attention (calculés)</t>
  </si>
  <si>
    <t xml:space="preserve">Commentaires</t>
  </si>
  <si>
    <t xml:space="preserve">Ex.</t>
  </si>
  <si>
    <t xml:space="preserve">Assistant de relance clients</t>
  </si>
  <si>
    <t xml:space="preserve">[Nom de l'éditeur]</t>
  </si>
  <si>
    <t xml:space="preserve">Fonction agentique intégrée à un logiciel</t>
  </si>
  <si>
    <t xml:space="preserve">Activé dans un logiciel existant</t>
  </si>
  <si>
    <t xml:space="preserve">Relance des factures impayées</t>
  </si>
  <si>
    <t xml:space="preserve">CRM, messagerie, factures clients</t>
  </si>
  <si>
    <t xml:space="preserve">Envoyer à l'extérieur</t>
  </si>
  <si>
    <t xml:space="preserve">Compte personnel d'un salarié</t>
  </si>
  <si>
    <t xml:space="preserve">[Nom du responsable]</t>
  </si>
  <si>
    <t xml:space="preserve">Déployeur</t>
  </si>
  <si>
    <t xml:space="preserve">Décision sur un client ou un tiers</t>
  </si>
  <si>
    <t xml:space="preserve">Personnelles</t>
  </si>
  <si>
    <t xml:space="preserve">Parfois</t>
  </si>
  <si>
    <t xml:space="preserve">Ne sait pas</t>
  </si>
  <si>
    <t xml:space="preserve">Partielle</t>
  </si>
  <si>
    <t xml:space="preserve">Partiellement</t>
  </si>
  <si>
    <t xml:space="preserve">Non</t>
  </si>
  <si>
    <t xml:space="preserve">Exemple fictif pour illustrer le format.</t>
  </si>
  <si>
    <t xml:space="preserve">Synthèse de l'inventaire</t>
  </si>
  <si>
    <t xml:space="preserve">Calculée à partir de l'onglet « Inventaire » (hors ligne d'exemple).</t>
  </si>
  <si>
    <t xml:space="preserve">Vue d'ensemble</t>
  </si>
  <si>
    <t xml:space="preserve">Nombre</t>
  </si>
  <si>
    <t xml:space="preserve">Usages IA recensés</t>
  </si>
  <si>
    <t xml:space="preserve">dont statut « Prioritaire »</t>
  </si>
  <si>
    <t xml:space="preserve">dont statut « À compléter »</t>
  </si>
  <si>
    <t xml:space="preserve">dont statut « Documenté »</t>
  </si>
  <si>
    <t xml:space="preserve">Usages sans responsable désigné</t>
  </si>
  <si>
    <t xml:space="preserve">Type d'usage</t>
  </si>
  <si>
    <t xml:space="preserve">Outil acheté (SaaS, logiciel)</t>
  </si>
  <si>
    <t xml:space="preserve">Agent IA déployé par l'entreprise</t>
  </si>
  <si>
    <t xml:space="preserve">Agent créé par un salarié</t>
  </si>
  <si>
    <t xml:space="preserve">IA intégrée à un logiciel (sans action)</t>
  </si>
  <si>
    <t xml:space="preserve">Service en ligne connecté à des outils pro</t>
  </si>
  <si>
    <t xml:space="preserve">Développement interne</t>
  </si>
  <si>
    <t xml:space="preserve">Usage individuel (assistant grand public)</t>
  </si>
  <si>
    <t xml:space="preserve">Autre</t>
  </si>
  <si>
    <t xml:space="preserve">Service informatique / prestataire</t>
  </si>
  <si>
    <t xml:space="preserve">Un salarié directement</t>
  </si>
  <si>
    <t xml:space="preserve">Aucune (lecture / suggestion)</t>
  </si>
  <si>
    <t xml:space="preserve">Modifier des données internes</t>
  </si>
  <si>
    <t xml:space="preserve">Supprimer</t>
  </si>
  <si>
    <t xml:space="preserve">Payer / engager l'entreprise</t>
  </si>
  <si>
    <t xml:space="preserve">Plusieurs de ces actions</t>
  </si>
  <si>
    <t xml:space="preserve">Compte utilisé</t>
  </si>
  <si>
    <t xml:space="preserve">Compte dédié à l'agent</t>
  </si>
  <si>
    <t xml:space="preserve">Compte administrateur</t>
  </si>
  <si>
    <t xml:space="preserve">Rôle</t>
  </si>
  <si>
    <t xml:space="preserve">Fournisseur</t>
  </si>
  <si>
    <t xml:space="preserve">À déterminer</t>
  </si>
  <si>
    <t xml:space="preserve">Domaines potentiellement sensibles</t>
  </si>
  <si>
    <t xml:space="preserve">Recrutement / RH</t>
  </si>
  <si>
    <t xml:space="preserve">Scoring / accès au crédit</t>
  </si>
  <si>
    <t xml:space="preserve">Éducation / formation</t>
  </si>
  <si>
    <t xml:space="preserve">Infrastructure critique</t>
  </si>
  <si>
    <t xml:space="preserve">Autre / à vérifier</t>
  </si>
  <si>
    <t xml:space="preserve">Validation humaine</t>
  </si>
  <si>
    <t xml:space="preserve">Toujours</t>
  </si>
  <si>
    <t xml:space="preserve">Jamais</t>
  </si>
  <si>
    <t xml:space="preserve">Arrêt possible</t>
  </si>
  <si>
    <t xml:space="preserve">Oui, procédure connue</t>
  </si>
  <si>
    <t xml:space="preserve">Traçabilité</t>
  </si>
  <si>
    <t xml:space="preserve">Oui</t>
  </si>
  <si>
    <t xml:space="preserve">Sensibilisation des équipes</t>
  </si>
  <si>
    <t xml:space="preserve">Information des personnes</t>
  </si>
  <si>
    <t xml:space="preserve">Non concerné</t>
  </si>
  <si>
    <t xml:space="preserve">Outil d'auto-évaluation — ne constitue pas un avis juridique. Invaist · invaist.com</t>
  </si>
  <si>
    <t xml:space="preserve">type</t>
  </si>
  <si>
    <t xml:space="preserve">setup</t>
  </si>
  <si>
    <t xml:space="preserve">role</t>
  </si>
  <si>
    <t xml:space="preserve">dom</t>
  </si>
  <si>
    <t xml:space="preserve">data</t>
  </si>
  <si>
    <t xml:space="preserve">seul</t>
  </si>
  <si>
    <t xml:space="preserve">compte</t>
  </si>
  <si>
    <t xml:space="preserve">valid</t>
  </si>
  <si>
    <t xml:space="preserve">stop</t>
  </si>
  <si>
    <t xml:space="preserve">log</t>
  </si>
  <si>
    <t xml:space="preserve">sens</t>
  </si>
  <si>
    <t xml:space="preserve">info</t>
  </si>
  <si>
    <t xml:space="preserve">Aucun</t>
  </si>
  <si>
    <t xml:space="preserve">Non personnelles</t>
  </si>
  <si>
    <t xml:space="preserve">Mixtes</t>
  </si>
</sst>
</file>

<file path=xl/styles.xml><?xml version="1.0" encoding="utf-8"?>
<styleSheet xmlns="http://schemas.openxmlformats.org/spreadsheetml/2006/main">
  <numFmts count="3">
    <numFmt numFmtId="164" formatCode="General"/>
    <numFmt numFmtId="165" formatCode="dd/mm/yyyy"/>
    <numFmt numFmtId="166" formatCode="General"/>
  </numFmts>
  <fonts count="18">
    <font>
      <sz val="11"/>
      <color theme="1"/>
      <name val="Calibri"/>
      <family val="2"/>
      <charset val="1"/>
    </font>
    <font>
      <sz val="10"/>
      <name val="Arial"/>
      <family val="0"/>
    </font>
    <font>
      <sz val="10"/>
      <name val="Arial"/>
      <family val="0"/>
    </font>
    <font>
      <sz val="10"/>
      <name val="Arial"/>
      <family val="0"/>
    </font>
    <font>
      <b val="true"/>
      <sz val="20"/>
      <color rgb="FF1B2A4A"/>
      <name val="Arial"/>
      <family val="0"/>
      <charset val="1"/>
    </font>
    <font>
      <sz val="12"/>
      <color rgb="FF6B7280"/>
      <name val="Arial"/>
      <family val="0"/>
      <charset val="1"/>
    </font>
    <font>
      <b val="true"/>
      <sz val="11"/>
      <color rgb="FF1B2A4A"/>
      <name val="Arial"/>
      <family val="0"/>
      <charset val="1"/>
    </font>
    <font>
      <sz val="11"/>
      <color rgb="FF1F2937"/>
      <name val="Arial"/>
      <family val="0"/>
      <charset val="1"/>
    </font>
    <font>
      <b val="true"/>
      <sz val="16"/>
      <color rgb="FF1B2A4A"/>
      <name val="Arial"/>
      <family val="0"/>
      <charset val="1"/>
    </font>
    <font>
      <i val="true"/>
      <sz val="10"/>
      <color rgb="FF6B7280"/>
      <name val="Arial"/>
      <family val="0"/>
      <charset val="1"/>
    </font>
    <font>
      <b val="true"/>
      <sz val="10"/>
      <color rgb="FFFFFFFF"/>
      <name val="Arial"/>
      <family val="0"/>
      <charset val="1"/>
    </font>
    <font>
      <sz val="10"/>
      <color rgb="FF6B7280"/>
      <name val="Arial"/>
      <family val="0"/>
      <charset val="1"/>
    </font>
    <font>
      <sz val="10"/>
      <name val="Arial"/>
      <family val="0"/>
      <charset val="1"/>
    </font>
    <font>
      <sz val="10"/>
      <name val="Arial"/>
      <family val="2"/>
    </font>
    <font>
      <b val="true"/>
      <sz val="18"/>
      <color rgb="FF1B2A4A"/>
      <name val="Arial"/>
      <family val="0"/>
      <charset val="1"/>
    </font>
    <font>
      <b val="true"/>
      <sz val="11"/>
      <color rgb="FFFFFFFF"/>
      <name val="Arial"/>
      <family val="0"/>
      <charset val="1"/>
    </font>
    <font>
      <b val="true"/>
      <sz val="10"/>
      <color rgb="FF1B2A4A"/>
      <name val="Arial"/>
      <family val="0"/>
      <charset val="1"/>
    </font>
    <font>
      <i val="true"/>
      <sz val="9"/>
      <color rgb="FF6B7280"/>
      <name val="Arial"/>
      <family val="0"/>
      <charset val="1"/>
    </font>
  </fonts>
  <fills count="5">
    <fill>
      <patternFill patternType="none"/>
    </fill>
    <fill>
      <patternFill patternType="gray125"/>
    </fill>
    <fill>
      <patternFill patternType="solid">
        <fgColor rgb="FF1B2A4A"/>
        <bgColor rgb="FF1F2937"/>
      </patternFill>
    </fill>
    <fill>
      <patternFill patternType="solid">
        <fgColor rgb="FFF3F4F6"/>
        <bgColor rgb="FFFFFFFF"/>
      </patternFill>
    </fill>
    <fill>
      <patternFill patternType="solid">
        <fgColor rgb="FFFFFFFF"/>
        <bgColor rgb="FFF3F4F6"/>
      </patternFill>
    </fill>
  </fills>
  <borders count="3">
    <border diagonalUp="false" diagonalDown="false">
      <left/>
      <right/>
      <top/>
      <bottom/>
      <diagonal/>
    </border>
    <border diagonalUp="false" diagonalDown="false">
      <left style="thin">
        <color rgb="FFD1D5DB"/>
      </left>
      <right style="thin">
        <color rgb="FFD1D5DB"/>
      </right>
      <top style="thin">
        <color rgb="FFD1D5DB"/>
      </top>
      <bottom style="thin">
        <color rgb="FFD1D5DB"/>
      </bottom>
      <diagonal/>
    </border>
    <border diagonalUp="false" diagonalDown="false">
      <left/>
      <right/>
      <top/>
      <bottom style="thin">
        <color rgb="FFD1D5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5" fontId="9" fillId="3" borderId="1" xfId="0" applyFont="true" applyBorder="true" applyAlignment="true" applyProtection="false">
      <alignment horizontal="general" vertical="top" textRotation="0" wrapText="true" indent="0" shrinkToFit="false"/>
      <protection locked="true" hidden="false"/>
    </xf>
    <xf numFmtId="166" fontId="9" fillId="4" borderId="1" xfId="0" applyFont="true" applyBorder="true" applyAlignment="true" applyProtection="false">
      <alignment horizontal="center" vertical="top" textRotation="0" wrapText="fals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5" fontId="12" fillId="3"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center" vertical="top" textRotation="0" wrapText="fals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2" borderId="0" xfId="0" applyFont="true" applyBorder="false" applyAlignment="false" applyProtection="false">
      <alignment horizontal="general" vertical="bottom" textRotation="0" wrapText="false" indent="0" shrinkToFit="false"/>
      <protection locked="true" hidden="false"/>
    </xf>
    <xf numFmtId="164" fontId="10" fillId="2" borderId="0" xfId="0" applyFont="true" applyBorder="false" applyAlignment="true" applyProtection="false">
      <alignment horizontal="center" vertical="bottom" textRotation="0" wrapText="false" indent="0" shrinkToFit="false"/>
      <protection locked="true" hidden="false"/>
    </xf>
    <xf numFmtId="164" fontId="12" fillId="0" borderId="2" xfId="0" applyFont="true" applyBorder="true" applyAlignment="false" applyProtection="false">
      <alignment horizontal="general" vertical="bottom" textRotation="0" wrapText="false" indent="0" shrinkToFit="false"/>
      <protection locked="true" hidden="false"/>
    </xf>
    <xf numFmtId="166" fontId="16" fillId="0" borderId="2" xfId="0" applyFont="true" applyBorder="true" applyAlignment="true" applyProtection="false">
      <alignment horizontal="center"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FFFFFF"/>
      </font>
      <fill>
        <patternFill>
          <bgColor rgb="FF1B2A4A"/>
        </patternFill>
      </fill>
    </dxf>
    <dxf>
      <font>
        <name val="Arial"/>
        <charset val="1"/>
        <family val="0"/>
        <b val="1"/>
        <color rgb="FF1B2A4A"/>
      </font>
      <fill>
        <patternFill>
          <bgColor rgb="FFE5E7EB"/>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3F4F6"/>
      <rgbColor rgb="FFE5E7EB"/>
      <rgbColor rgb="FF660066"/>
      <rgbColor rgb="FFFF8080"/>
      <rgbColor rgb="FF0066CC"/>
      <rgbColor rgb="FFD1D5DB"/>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69696"/>
      <rgbColor rgb="FF1B2A4A"/>
      <rgbColor rgb="FF339966"/>
      <rgbColor rgb="FF003300"/>
      <rgbColor rgb="FF333300"/>
      <rgbColor rgb="FF993300"/>
      <rgbColor rgb="FF993366"/>
      <rgbColor rgb="FF333399"/>
      <rgbColor rgb="FF1F2937"/>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1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95"/>
  </cols>
  <sheetData>
    <row r="2" customFormat="false" ht="24.45" hidden="false" customHeight="false" outlineLevel="0" collapsed="false">
      <c r="B2" s="1" t="s">
        <v>0</v>
      </c>
    </row>
    <row r="3" customFormat="false" ht="15" hidden="false" customHeight="false" outlineLevel="0" collapsed="false">
      <c r="B3" s="2" t="s">
        <v>1</v>
      </c>
    </row>
    <row r="5" customFormat="false" ht="48" hidden="false" customHeight="true" outlineLevel="0" collapsed="false">
      <c r="B5" s="3" t="s">
        <v>2</v>
      </c>
      <c r="C5" s="4" t="s">
        <v>3</v>
      </c>
    </row>
    <row r="6" customFormat="false" ht="144" hidden="false" customHeight="true" outlineLevel="0" collapsed="false">
      <c r="B6" s="3" t="s">
        <v>4</v>
      </c>
      <c r="C6" s="4" t="s">
        <v>5</v>
      </c>
    </row>
    <row r="7" customFormat="false" ht="144" hidden="false" customHeight="true" outlineLevel="0" collapsed="false">
      <c r="B7" s="3" t="s">
        <v>6</v>
      </c>
      <c r="C7" s="4" t="s">
        <v>7</v>
      </c>
    </row>
    <row r="8" customFormat="false" ht="31.5" hidden="false" customHeight="true" outlineLevel="0" collapsed="false">
      <c r="B8" s="3" t="s">
        <v>8</v>
      </c>
      <c r="C8" s="4" t="s">
        <v>9</v>
      </c>
    </row>
    <row r="9" customFormat="false" ht="31.5" hidden="false" customHeight="true" outlineLevel="0" collapsed="false">
      <c r="B9" s="3" t="s">
        <v>10</v>
      </c>
      <c r="C9" s="4" t="s">
        <v>11</v>
      </c>
    </row>
    <row r="10" customFormat="false" ht="31.5" hidden="false" customHeight="true" outlineLevel="0" collapsed="false">
      <c r="B10" s="3" t="s">
        <v>12</v>
      </c>
      <c r="C10" s="4" t="s">
        <v>13</v>
      </c>
    </row>
    <row r="11" customFormat="false" ht="63.75" hidden="false" customHeight="true" outlineLevel="0" collapsed="false">
      <c r="B11" s="3" t="s">
        <v>14</v>
      </c>
      <c r="C11" s="4" t="s">
        <v>15</v>
      </c>
    </row>
    <row r="12" customFormat="false" ht="21.75" hidden="false" customHeight="true" outlineLevel="0" collapsed="false">
      <c r="B12" s="3" t="s">
        <v>16</v>
      </c>
      <c r="C12" s="4" t="s">
        <v>17</v>
      </c>
    </row>
    <row r="13" customFormat="false" ht="21.75" hidden="false" customHeight="true" outlineLevel="0" collapsed="false">
      <c r="B13" s="3" t="s">
        <v>18</v>
      </c>
      <c r="C13" s="4"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W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18"/>
    <col collapsed="false" customWidth="true" hidden="false" outlineLevel="0" max="4" min="4" style="0" width="24"/>
    <col collapsed="false" customWidth="true" hidden="false" outlineLevel="0" max="5" min="5" style="0" width="20"/>
    <col collapsed="false" customWidth="true" hidden="false" outlineLevel="0" max="7" min="6" style="0" width="28"/>
    <col collapsed="false" customWidth="true" hidden="false" outlineLevel="0" max="8" min="8" style="0" width="22"/>
    <col collapsed="false" customWidth="true" hidden="false" outlineLevel="0" max="9" min="9" style="0" width="20"/>
    <col collapsed="false" customWidth="true" hidden="false" outlineLevel="0" max="10" min="10" style="0" width="18"/>
    <col collapsed="false" customWidth="true" hidden="false" outlineLevel="0" max="11" min="11" style="0" width="14"/>
    <col collapsed="false" customWidth="true" hidden="false" outlineLevel="0" max="12" min="12" style="0" width="22"/>
    <col collapsed="false" customWidth="true" hidden="false" outlineLevel="0" max="13" min="13" style="0" width="15"/>
    <col collapsed="false" customWidth="true" hidden="false" outlineLevel="0" max="15" min="14" style="0" width="16"/>
    <col collapsed="false" customWidth="true" hidden="false" outlineLevel="0" max="18" min="16" style="0" width="14"/>
    <col collapsed="false" customWidth="true" hidden="false" outlineLevel="0" max="19" min="19" style="0" width="16"/>
    <col collapsed="false" customWidth="true" hidden="false" outlineLevel="0" max="20" min="20" style="0" width="11"/>
    <col collapsed="false" customWidth="true" hidden="false" outlineLevel="0" max="21" min="21" style="0" width="14"/>
    <col collapsed="false" customWidth="true" hidden="false" outlineLevel="0" max="22" min="22" style="0" width="50"/>
    <col collapsed="false" customWidth="true" hidden="false" outlineLevel="0" max="23" min="23" style="0" width="28"/>
  </cols>
  <sheetData>
    <row r="1" customFormat="false" ht="19.7" hidden="false" customHeight="false" outlineLevel="0" collapsed="false">
      <c r="A1" s="5" t="s">
        <v>20</v>
      </c>
    </row>
    <row r="2" customFormat="false" ht="15" hidden="false" customHeight="false" outlineLevel="0" collapsed="false">
      <c r="A2" s="6" t="s">
        <v>21</v>
      </c>
    </row>
    <row r="4" customFormat="false" ht="51.75" hidden="false" customHeight="true" outlineLevel="0" collapsed="false">
      <c r="A4" s="7" t="s">
        <v>22</v>
      </c>
      <c r="B4" s="7" t="s">
        <v>23</v>
      </c>
      <c r="C4" s="7" t="s">
        <v>24</v>
      </c>
      <c r="D4" s="7" t="s">
        <v>25</v>
      </c>
      <c r="E4" s="7" t="s">
        <v>26</v>
      </c>
      <c r="F4" s="7" t="s">
        <v>27</v>
      </c>
      <c r="G4" s="7" t="s">
        <v>28</v>
      </c>
      <c r="H4" s="7" t="s">
        <v>29</v>
      </c>
      <c r="I4" s="7" t="s">
        <v>30</v>
      </c>
      <c r="J4" s="7" t="s">
        <v>31</v>
      </c>
      <c r="K4" s="7" t="s">
        <v>32</v>
      </c>
      <c r="L4" s="7" t="s">
        <v>33</v>
      </c>
      <c r="M4" s="7" t="s">
        <v>34</v>
      </c>
      <c r="N4" s="7" t="s">
        <v>35</v>
      </c>
      <c r="O4" s="7" t="s">
        <v>36</v>
      </c>
      <c r="P4" s="7" t="s">
        <v>37</v>
      </c>
      <c r="Q4" s="7" t="s">
        <v>38</v>
      </c>
      <c r="R4" s="7" t="s">
        <v>39</v>
      </c>
      <c r="S4" s="7" t="s">
        <v>40</v>
      </c>
      <c r="T4" s="7" t="s">
        <v>41</v>
      </c>
      <c r="U4" s="7" t="s">
        <v>42</v>
      </c>
      <c r="V4" s="7" t="s">
        <v>43</v>
      </c>
      <c r="W4" s="7" t="s">
        <v>44</v>
      </c>
    </row>
    <row r="5" customFormat="false" ht="31.5" hidden="false" customHeight="true" outlineLevel="0" collapsed="false">
      <c r="A5" s="8" t="s">
        <v>45</v>
      </c>
      <c r="B5" s="9" t="s">
        <v>46</v>
      </c>
      <c r="C5" s="9" t="s">
        <v>47</v>
      </c>
      <c r="D5" s="9" t="s">
        <v>48</v>
      </c>
      <c r="E5" s="9" t="s">
        <v>49</v>
      </c>
      <c r="F5" s="9" t="s">
        <v>50</v>
      </c>
      <c r="G5" s="9" t="s">
        <v>51</v>
      </c>
      <c r="H5" s="9" t="s">
        <v>52</v>
      </c>
      <c r="I5" s="9" t="s">
        <v>53</v>
      </c>
      <c r="J5" s="9" t="s">
        <v>54</v>
      </c>
      <c r="K5" s="9" t="s">
        <v>55</v>
      </c>
      <c r="L5" s="9" t="s">
        <v>56</v>
      </c>
      <c r="M5" s="9" t="s">
        <v>57</v>
      </c>
      <c r="N5" s="9" t="s">
        <v>58</v>
      </c>
      <c r="O5" s="9" t="s">
        <v>59</v>
      </c>
      <c r="P5" s="9" t="s">
        <v>60</v>
      </c>
      <c r="Q5" s="9" t="s">
        <v>61</v>
      </c>
      <c r="R5" s="10"/>
      <c r="S5" s="9" t="s">
        <v>62</v>
      </c>
      <c r="T5" s="11" t="n">
        <f aca="false">IF($B5="","",IF(OR($L5="Recrutement / RH",$L5="Scoring / accès au crédit",$L5="Éducation / formation",$L5="Infrastructure critique",$L5="Décision sur un client ou un tiers",$L5="Autre / à vérifier"),1,0)+IF($K5="À déterminer",1,0)+IF(OR($H5="Envoyer à l'extérieur",$H5="Supprimer",$H5="Payer / engager l'entreprise",$H5="Plusieurs de ces actions",$H5="Ne sait pas"),1,0)+IF(OR($I5="Compte personnel d'un salarié",$I5="Compte administrateur",$I5="Ne sait pas"),1,0)+IF($J5="",1,0)+IF(OR($E5="Un salarié directement",$E5="Ne sait pas"),1,0)+IF(OR($N5="Jamais",$N5="Ne sait pas"),1,0)+IF(OR($O5="Non",$O5="Ne sait pas"),1,0)+IF(OR($P5="Non",$P5="Ne sait pas"),1,0)+IF($Q5="Non",1,0)+IF(OR($S5="Non",$S5="Ne sait pas"),1,0))</f>
        <v>5</v>
      </c>
      <c r="U5" s="12" t="str">
        <f aca="false">IF($B5="","",IF($T5&gt;=3,"Prioritaire",IF($T5&gt;=1,"À compléter","Documenté")))</f>
        <v>Prioritaire</v>
      </c>
      <c r="V5" s="12" t="str">
        <f aca="false">IF($B5="","",IF(OR($L5="Recrutement / RH",$L5="Scoring / accès au crédit",$L5="Éducation / formation",$L5="Infrastructure critique",$L5="Décision sur un client ou un tiers",$L5="Autre / à vérifier"),"Domaine sensible ou décision sur une personne à examiner. ","")&amp;IF($K5="À déterminer","Rôle à clarifier. ","")&amp;IF(OR($H5="Envoyer à l'extérieur",$H5="Supprimer",$H5="Payer / engager l'entreprise",$H5="Plusieurs de ces actions",$H5="Ne sait pas"),"Actions critiques possibles sans validation à revoir. ","")&amp;IF(OR($I5="Compte personnel d'un salarié",$I5="Compte administrateur",$I5="Ne sait pas"),"Droits trop larges : prévoir un compte dédié. ","")&amp;IF($J5="","Responsable à désigner. ","")&amp;IF(OR($E5="Un salarié directement",$E5="Ne sait pas"),"Mise en place hors circuit à régulariser. ","")&amp;IF(OR($N5="Jamais",$N5="Ne sait pas"),"Validation humaine à définir. ","")&amp;IF(OR($O5="Non",$O5="Ne sait pas"),"Procédure d'arrêt à prévoir. ","")&amp;IF(OR($P5="Non",$P5="Ne sait pas"),"Traçabilité à mettre en place. ","")&amp;IF($Q5="Non","Équipe à sensibiliser. ","")&amp;IF(OR($S5="Non",$S5="Ne sait pas"),"Information des personnes à prévoir. ",""))</f>
        <v>Domaine sensible ou décision sur une personne à examiner. Actions critiques possibles sans validation à revoir. Droits trop larges : prévoir un compte dédié. Procédure d'arrêt à prévoir. Information des personnes à prévoir. </v>
      </c>
      <c r="W5" s="9" t="s">
        <v>63</v>
      </c>
    </row>
    <row r="6" customFormat="false" ht="31.5" hidden="false" customHeight="true" outlineLevel="0" collapsed="false">
      <c r="A6" s="13" t="n">
        <v>1</v>
      </c>
      <c r="B6" s="14"/>
      <c r="C6" s="14"/>
      <c r="D6" s="14"/>
      <c r="E6" s="14"/>
      <c r="F6" s="14"/>
      <c r="G6" s="14"/>
      <c r="H6" s="14"/>
      <c r="I6" s="14"/>
      <c r="J6" s="14"/>
      <c r="K6" s="14"/>
      <c r="L6" s="14"/>
      <c r="M6" s="14"/>
      <c r="N6" s="14"/>
      <c r="O6" s="14"/>
      <c r="P6" s="14"/>
      <c r="Q6" s="14"/>
      <c r="R6" s="15"/>
      <c r="S6" s="14"/>
      <c r="T6" s="16" t="str">
        <f aca="false">IF($B6="","",IF(OR($L6="Recrutement / RH",$L6="Scoring / accès au crédit",$L6="Éducation / formation",$L6="Infrastructure critique",$L6="Décision sur un client ou un tiers",$L6="Autre / à vérifier"),1,0)+IF($K6="À déterminer",1,0)+IF(OR($H6="Envoyer à l'extérieur",$H6="Supprimer",$H6="Payer / engager l'entreprise",$H6="Plusieurs de ces actions",$H6="Ne sait pas"),1,0)+IF(OR($I6="Compte personnel d'un salarié",$I6="Compte administrateur",$I6="Ne sait pas"),1,0)+IF($J6="",1,0)+IF(OR($E6="Un salarié directement",$E6="Ne sait pas"),1,0)+IF(OR($N6="Jamais",$N6="Ne sait pas"),1,0)+IF(OR($O6="Non",$O6="Ne sait pas"),1,0)+IF(OR($P6="Non",$P6="Ne sait pas"),1,0)+IF($Q6="Non",1,0)+IF(OR($S6="Non",$S6="Ne sait pas"),1,0))</f>
        <v/>
      </c>
      <c r="U6" s="17" t="str">
        <f aca="false">IF($B6="","",IF($T6&gt;=3,"Prioritaire",IF($T6&gt;=1,"À compléter","Documenté")))</f>
        <v/>
      </c>
      <c r="V6" s="17" t="str">
        <f aca="false">IF($B6="","",IF(OR($L6="Recrutement / RH",$L6="Scoring / accès au crédit",$L6="Éducation / formation",$L6="Infrastructure critique",$L6="Décision sur un client ou un tiers",$L6="Autre / à vérifier"),"Domaine sensible ou décision sur une personne à examiner. ","")&amp;IF($K6="À déterminer","Rôle à clarifier. ","")&amp;IF(OR($H6="Envoyer à l'extérieur",$H6="Supprimer",$H6="Payer / engager l'entreprise",$H6="Plusieurs de ces actions",$H6="Ne sait pas"),"Actions critiques possibles sans validation à revoir. ","")&amp;IF(OR($I6="Compte personnel d'un salarié",$I6="Compte administrateur",$I6="Ne sait pas"),"Droits trop larges : prévoir un compte dédié. ","")&amp;IF($J6="","Responsable à désigner. ","")&amp;IF(OR($E6="Un salarié directement",$E6="Ne sait pas"),"Mise en place hors circuit à régulariser. ","")&amp;IF(OR($N6="Jamais",$N6="Ne sait pas"),"Validation humaine à définir. ","")&amp;IF(OR($O6="Non",$O6="Ne sait pas"),"Procédure d'arrêt à prévoir. ","")&amp;IF(OR($P6="Non",$P6="Ne sait pas"),"Traçabilité à mettre en place. ","")&amp;IF($Q6="Non","Équipe à sensibiliser. ","")&amp;IF(OR($S6="Non",$S6="Ne sait pas"),"Information des personnes à prévoir. ",""))</f>
        <v/>
      </c>
      <c r="W6" s="14"/>
    </row>
    <row r="7" customFormat="false" ht="31.5" hidden="false" customHeight="true" outlineLevel="0" collapsed="false">
      <c r="A7" s="13" t="n">
        <v>2</v>
      </c>
      <c r="B7" s="14"/>
      <c r="C7" s="14"/>
      <c r="D7" s="14"/>
      <c r="E7" s="14"/>
      <c r="F7" s="14"/>
      <c r="G7" s="14"/>
      <c r="H7" s="14"/>
      <c r="I7" s="14"/>
      <c r="J7" s="14"/>
      <c r="K7" s="14"/>
      <c r="L7" s="14"/>
      <c r="M7" s="14"/>
      <c r="N7" s="14"/>
      <c r="O7" s="14"/>
      <c r="P7" s="14"/>
      <c r="Q7" s="14"/>
      <c r="R7" s="15"/>
      <c r="S7" s="14"/>
      <c r="T7" s="16" t="str">
        <f aca="false">IF($B7="","",IF(OR($L7="Recrutement / RH",$L7="Scoring / accès au crédit",$L7="Éducation / formation",$L7="Infrastructure critique",$L7="Décision sur un client ou un tiers",$L7="Autre / à vérifier"),1,0)+IF($K7="À déterminer",1,0)+IF(OR($H7="Envoyer à l'extérieur",$H7="Supprimer",$H7="Payer / engager l'entreprise",$H7="Plusieurs de ces actions",$H7="Ne sait pas"),1,0)+IF(OR($I7="Compte personnel d'un salarié",$I7="Compte administrateur",$I7="Ne sait pas"),1,0)+IF($J7="",1,0)+IF(OR($E7="Un salarié directement",$E7="Ne sait pas"),1,0)+IF(OR($N7="Jamais",$N7="Ne sait pas"),1,0)+IF(OR($O7="Non",$O7="Ne sait pas"),1,0)+IF(OR($P7="Non",$P7="Ne sait pas"),1,0)+IF($Q7="Non",1,0)+IF(OR($S7="Non",$S7="Ne sait pas"),1,0))</f>
        <v/>
      </c>
      <c r="U7" s="17" t="str">
        <f aca="false">IF($B7="","",IF($T7&gt;=3,"Prioritaire",IF($T7&gt;=1,"À compléter","Documenté")))</f>
        <v/>
      </c>
      <c r="V7" s="17" t="str">
        <f aca="false">IF($B7="","",IF(OR($L7="Recrutement / RH",$L7="Scoring / accès au crédit",$L7="Éducation / formation",$L7="Infrastructure critique",$L7="Décision sur un client ou un tiers",$L7="Autre / à vérifier"),"Domaine sensible ou décision sur une personne à examiner. ","")&amp;IF($K7="À déterminer","Rôle à clarifier. ","")&amp;IF(OR($H7="Envoyer à l'extérieur",$H7="Supprimer",$H7="Payer / engager l'entreprise",$H7="Plusieurs de ces actions",$H7="Ne sait pas"),"Actions critiques possibles sans validation à revoir. ","")&amp;IF(OR($I7="Compte personnel d'un salarié",$I7="Compte administrateur",$I7="Ne sait pas"),"Droits trop larges : prévoir un compte dédié. ","")&amp;IF($J7="","Responsable à désigner. ","")&amp;IF(OR($E7="Un salarié directement",$E7="Ne sait pas"),"Mise en place hors circuit à régulariser. ","")&amp;IF(OR($N7="Jamais",$N7="Ne sait pas"),"Validation humaine à définir. ","")&amp;IF(OR($O7="Non",$O7="Ne sait pas"),"Procédure d'arrêt à prévoir. ","")&amp;IF(OR($P7="Non",$P7="Ne sait pas"),"Traçabilité à mettre en place. ","")&amp;IF($Q7="Non","Équipe à sensibiliser. ","")&amp;IF(OR($S7="Non",$S7="Ne sait pas"),"Information des personnes à prévoir. ",""))</f>
        <v/>
      </c>
      <c r="W7" s="14"/>
    </row>
    <row r="8" customFormat="false" ht="31.5" hidden="false" customHeight="true" outlineLevel="0" collapsed="false">
      <c r="A8" s="13" t="n">
        <v>3</v>
      </c>
      <c r="B8" s="14"/>
      <c r="C8" s="14"/>
      <c r="D8" s="14"/>
      <c r="E8" s="14"/>
      <c r="F8" s="14"/>
      <c r="G8" s="14"/>
      <c r="H8" s="14"/>
      <c r="I8" s="14"/>
      <c r="J8" s="14"/>
      <c r="K8" s="14"/>
      <c r="L8" s="14"/>
      <c r="M8" s="14"/>
      <c r="N8" s="14"/>
      <c r="O8" s="14"/>
      <c r="P8" s="14"/>
      <c r="Q8" s="14"/>
      <c r="R8" s="15"/>
      <c r="S8" s="14"/>
      <c r="T8" s="16" t="str">
        <f aca="false">IF($B8="","",IF(OR($L8="Recrutement / RH",$L8="Scoring / accès au crédit",$L8="Éducation / formation",$L8="Infrastructure critique",$L8="Décision sur un client ou un tiers",$L8="Autre / à vérifier"),1,0)+IF($K8="À déterminer",1,0)+IF(OR($H8="Envoyer à l'extérieur",$H8="Supprimer",$H8="Payer / engager l'entreprise",$H8="Plusieurs de ces actions",$H8="Ne sait pas"),1,0)+IF(OR($I8="Compte personnel d'un salarié",$I8="Compte administrateur",$I8="Ne sait pas"),1,0)+IF($J8="",1,0)+IF(OR($E8="Un salarié directement",$E8="Ne sait pas"),1,0)+IF(OR($N8="Jamais",$N8="Ne sait pas"),1,0)+IF(OR($O8="Non",$O8="Ne sait pas"),1,0)+IF(OR($P8="Non",$P8="Ne sait pas"),1,0)+IF($Q8="Non",1,0)+IF(OR($S8="Non",$S8="Ne sait pas"),1,0))</f>
        <v/>
      </c>
      <c r="U8" s="17" t="str">
        <f aca="false">IF($B8="","",IF($T8&gt;=3,"Prioritaire",IF($T8&gt;=1,"À compléter","Documenté")))</f>
        <v/>
      </c>
      <c r="V8" s="17" t="str">
        <f aca="false">IF($B8="","",IF(OR($L8="Recrutement / RH",$L8="Scoring / accès au crédit",$L8="Éducation / formation",$L8="Infrastructure critique",$L8="Décision sur un client ou un tiers",$L8="Autre / à vérifier"),"Domaine sensible ou décision sur une personne à examiner. ","")&amp;IF($K8="À déterminer","Rôle à clarifier. ","")&amp;IF(OR($H8="Envoyer à l'extérieur",$H8="Supprimer",$H8="Payer / engager l'entreprise",$H8="Plusieurs de ces actions",$H8="Ne sait pas"),"Actions critiques possibles sans validation à revoir. ","")&amp;IF(OR($I8="Compte personnel d'un salarié",$I8="Compte administrateur",$I8="Ne sait pas"),"Droits trop larges : prévoir un compte dédié. ","")&amp;IF($J8="","Responsable à désigner. ","")&amp;IF(OR($E8="Un salarié directement",$E8="Ne sait pas"),"Mise en place hors circuit à régulariser. ","")&amp;IF(OR($N8="Jamais",$N8="Ne sait pas"),"Validation humaine à définir. ","")&amp;IF(OR($O8="Non",$O8="Ne sait pas"),"Procédure d'arrêt à prévoir. ","")&amp;IF(OR($P8="Non",$P8="Ne sait pas"),"Traçabilité à mettre en place. ","")&amp;IF($Q8="Non","Équipe à sensibiliser. ","")&amp;IF(OR($S8="Non",$S8="Ne sait pas"),"Information des personnes à prévoir. ",""))</f>
        <v/>
      </c>
      <c r="W8" s="14"/>
    </row>
    <row r="9" customFormat="false" ht="31.5" hidden="false" customHeight="true" outlineLevel="0" collapsed="false">
      <c r="A9" s="13" t="n">
        <v>4</v>
      </c>
      <c r="B9" s="14"/>
      <c r="C9" s="14"/>
      <c r="D9" s="14"/>
      <c r="E9" s="14"/>
      <c r="F9" s="14"/>
      <c r="G9" s="14"/>
      <c r="H9" s="14"/>
      <c r="I9" s="14"/>
      <c r="J9" s="14"/>
      <c r="K9" s="14"/>
      <c r="L9" s="14"/>
      <c r="M9" s="14"/>
      <c r="N9" s="14"/>
      <c r="O9" s="14"/>
      <c r="P9" s="14"/>
      <c r="Q9" s="14"/>
      <c r="R9" s="15"/>
      <c r="S9" s="14"/>
      <c r="T9" s="16" t="str">
        <f aca="false">IF($B9="","",IF(OR($L9="Recrutement / RH",$L9="Scoring / accès au crédit",$L9="Éducation / formation",$L9="Infrastructure critique",$L9="Décision sur un client ou un tiers",$L9="Autre / à vérifier"),1,0)+IF($K9="À déterminer",1,0)+IF(OR($H9="Envoyer à l'extérieur",$H9="Supprimer",$H9="Payer / engager l'entreprise",$H9="Plusieurs de ces actions",$H9="Ne sait pas"),1,0)+IF(OR($I9="Compte personnel d'un salarié",$I9="Compte administrateur",$I9="Ne sait pas"),1,0)+IF($J9="",1,0)+IF(OR($E9="Un salarié directement",$E9="Ne sait pas"),1,0)+IF(OR($N9="Jamais",$N9="Ne sait pas"),1,0)+IF(OR($O9="Non",$O9="Ne sait pas"),1,0)+IF(OR($P9="Non",$P9="Ne sait pas"),1,0)+IF($Q9="Non",1,0)+IF(OR($S9="Non",$S9="Ne sait pas"),1,0))</f>
        <v/>
      </c>
      <c r="U9" s="17" t="str">
        <f aca="false">IF($B9="","",IF($T9&gt;=3,"Prioritaire",IF($T9&gt;=1,"À compléter","Documenté")))</f>
        <v/>
      </c>
      <c r="V9" s="17" t="str">
        <f aca="false">IF($B9="","",IF(OR($L9="Recrutement / RH",$L9="Scoring / accès au crédit",$L9="Éducation / formation",$L9="Infrastructure critique",$L9="Décision sur un client ou un tiers",$L9="Autre / à vérifier"),"Domaine sensible ou décision sur une personne à examiner. ","")&amp;IF($K9="À déterminer","Rôle à clarifier. ","")&amp;IF(OR($H9="Envoyer à l'extérieur",$H9="Supprimer",$H9="Payer / engager l'entreprise",$H9="Plusieurs de ces actions",$H9="Ne sait pas"),"Actions critiques possibles sans validation à revoir. ","")&amp;IF(OR($I9="Compte personnel d'un salarié",$I9="Compte administrateur",$I9="Ne sait pas"),"Droits trop larges : prévoir un compte dédié. ","")&amp;IF($J9="","Responsable à désigner. ","")&amp;IF(OR($E9="Un salarié directement",$E9="Ne sait pas"),"Mise en place hors circuit à régulariser. ","")&amp;IF(OR($N9="Jamais",$N9="Ne sait pas"),"Validation humaine à définir. ","")&amp;IF(OR($O9="Non",$O9="Ne sait pas"),"Procédure d'arrêt à prévoir. ","")&amp;IF(OR($P9="Non",$P9="Ne sait pas"),"Traçabilité à mettre en place. ","")&amp;IF($Q9="Non","Équipe à sensibiliser. ","")&amp;IF(OR($S9="Non",$S9="Ne sait pas"),"Information des personnes à prévoir. ",""))</f>
        <v/>
      </c>
      <c r="W9" s="14"/>
    </row>
    <row r="10" customFormat="false" ht="31.5" hidden="false" customHeight="true" outlineLevel="0" collapsed="false">
      <c r="A10" s="13" t="n">
        <v>5</v>
      </c>
      <c r="B10" s="14"/>
      <c r="C10" s="14"/>
      <c r="D10" s="14"/>
      <c r="E10" s="14"/>
      <c r="F10" s="14"/>
      <c r="G10" s="14"/>
      <c r="H10" s="14"/>
      <c r="I10" s="14"/>
      <c r="J10" s="14"/>
      <c r="K10" s="14"/>
      <c r="L10" s="14"/>
      <c r="M10" s="14"/>
      <c r="N10" s="14"/>
      <c r="O10" s="14"/>
      <c r="P10" s="14"/>
      <c r="Q10" s="14"/>
      <c r="R10" s="15"/>
      <c r="S10" s="14"/>
      <c r="T10" s="16" t="str">
        <f aca="false">IF($B10="","",IF(OR($L10="Recrutement / RH",$L10="Scoring / accès au crédit",$L10="Éducation / formation",$L10="Infrastructure critique",$L10="Décision sur un client ou un tiers",$L10="Autre / à vérifier"),1,0)+IF($K10="À déterminer",1,0)+IF(OR($H10="Envoyer à l'extérieur",$H10="Supprimer",$H10="Payer / engager l'entreprise",$H10="Plusieurs de ces actions",$H10="Ne sait pas"),1,0)+IF(OR($I10="Compte personnel d'un salarié",$I10="Compte administrateur",$I10="Ne sait pas"),1,0)+IF($J10="",1,0)+IF(OR($E10="Un salarié directement",$E10="Ne sait pas"),1,0)+IF(OR($N10="Jamais",$N10="Ne sait pas"),1,0)+IF(OR($O10="Non",$O10="Ne sait pas"),1,0)+IF(OR($P10="Non",$P10="Ne sait pas"),1,0)+IF($Q10="Non",1,0)+IF(OR($S10="Non",$S10="Ne sait pas"),1,0))</f>
        <v/>
      </c>
      <c r="U10" s="17" t="str">
        <f aca="false">IF($B10="","",IF($T10&gt;=3,"Prioritaire",IF($T10&gt;=1,"À compléter","Documenté")))</f>
        <v/>
      </c>
      <c r="V10" s="17" t="str">
        <f aca="false">IF($B10="","",IF(OR($L10="Recrutement / RH",$L10="Scoring / accès au crédit",$L10="Éducation / formation",$L10="Infrastructure critique",$L10="Décision sur un client ou un tiers",$L10="Autre / à vérifier"),"Domaine sensible ou décision sur une personne à examiner. ","")&amp;IF($K10="À déterminer","Rôle à clarifier. ","")&amp;IF(OR($H10="Envoyer à l'extérieur",$H10="Supprimer",$H10="Payer / engager l'entreprise",$H10="Plusieurs de ces actions",$H10="Ne sait pas"),"Actions critiques possibles sans validation à revoir. ","")&amp;IF(OR($I10="Compte personnel d'un salarié",$I10="Compte administrateur",$I10="Ne sait pas"),"Droits trop larges : prévoir un compte dédié. ","")&amp;IF($J10="","Responsable à désigner. ","")&amp;IF(OR($E10="Un salarié directement",$E10="Ne sait pas"),"Mise en place hors circuit à régulariser. ","")&amp;IF(OR($N10="Jamais",$N10="Ne sait pas"),"Validation humaine à définir. ","")&amp;IF(OR($O10="Non",$O10="Ne sait pas"),"Procédure d'arrêt à prévoir. ","")&amp;IF(OR($P10="Non",$P10="Ne sait pas"),"Traçabilité à mettre en place. ","")&amp;IF($Q10="Non","Équipe à sensibiliser. ","")&amp;IF(OR($S10="Non",$S10="Ne sait pas"),"Information des personnes à prévoir. ",""))</f>
        <v/>
      </c>
      <c r="W10" s="14"/>
    </row>
    <row r="11" customFormat="false" ht="31.5" hidden="false" customHeight="true" outlineLevel="0" collapsed="false">
      <c r="A11" s="13" t="n">
        <v>6</v>
      </c>
      <c r="B11" s="14"/>
      <c r="C11" s="14"/>
      <c r="D11" s="14"/>
      <c r="E11" s="14"/>
      <c r="F11" s="14"/>
      <c r="G11" s="14"/>
      <c r="H11" s="14"/>
      <c r="I11" s="14"/>
      <c r="J11" s="14"/>
      <c r="K11" s="14"/>
      <c r="L11" s="14"/>
      <c r="M11" s="14"/>
      <c r="N11" s="14"/>
      <c r="O11" s="14"/>
      <c r="P11" s="14"/>
      <c r="Q11" s="14"/>
      <c r="R11" s="15"/>
      <c r="S11" s="14"/>
      <c r="T11" s="16" t="str">
        <f aca="false">IF($B11="","",IF(OR($L11="Recrutement / RH",$L11="Scoring / accès au crédit",$L11="Éducation / formation",$L11="Infrastructure critique",$L11="Décision sur un client ou un tiers",$L11="Autre / à vérifier"),1,0)+IF($K11="À déterminer",1,0)+IF(OR($H11="Envoyer à l'extérieur",$H11="Supprimer",$H11="Payer / engager l'entreprise",$H11="Plusieurs de ces actions",$H11="Ne sait pas"),1,0)+IF(OR($I11="Compte personnel d'un salarié",$I11="Compte administrateur",$I11="Ne sait pas"),1,0)+IF($J11="",1,0)+IF(OR($E11="Un salarié directement",$E11="Ne sait pas"),1,0)+IF(OR($N11="Jamais",$N11="Ne sait pas"),1,0)+IF(OR($O11="Non",$O11="Ne sait pas"),1,0)+IF(OR($P11="Non",$P11="Ne sait pas"),1,0)+IF($Q11="Non",1,0)+IF(OR($S11="Non",$S11="Ne sait pas"),1,0))</f>
        <v/>
      </c>
      <c r="U11" s="17" t="str">
        <f aca="false">IF($B11="","",IF($T11&gt;=3,"Prioritaire",IF($T11&gt;=1,"À compléter","Documenté")))</f>
        <v/>
      </c>
      <c r="V11" s="17" t="str">
        <f aca="false">IF($B11="","",IF(OR($L11="Recrutement / RH",$L11="Scoring / accès au crédit",$L11="Éducation / formation",$L11="Infrastructure critique",$L11="Décision sur un client ou un tiers",$L11="Autre / à vérifier"),"Domaine sensible ou décision sur une personne à examiner. ","")&amp;IF($K11="À déterminer","Rôle à clarifier. ","")&amp;IF(OR($H11="Envoyer à l'extérieur",$H11="Supprimer",$H11="Payer / engager l'entreprise",$H11="Plusieurs de ces actions",$H11="Ne sait pas"),"Actions critiques possibles sans validation à revoir. ","")&amp;IF(OR($I11="Compte personnel d'un salarié",$I11="Compte administrateur",$I11="Ne sait pas"),"Droits trop larges : prévoir un compte dédié. ","")&amp;IF($J11="","Responsable à désigner. ","")&amp;IF(OR($E11="Un salarié directement",$E11="Ne sait pas"),"Mise en place hors circuit à régulariser. ","")&amp;IF(OR($N11="Jamais",$N11="Ne sait pas"),"Validation humaine à définir. ","")&amp;IF(OR($O11="Non",$O11="Ne sait pas"),"Procédure d'arrêt à prévoir. ","")&amp;IF(OR($P11="Non",$P11="Ne sait pas"),"Traçabilité à mettre en place. ","")&amp;IF($Q11="Non","Équipe à sensibiliser. ","")&amp;IF(OR($S11="Non",$S11="Ne sait pas"),"Information des personnes à prévoir. ",""))</f>
        <v/>
      </c>
      <c r="W11" s="14"/>
    </row>
    <row r="12" customFormat="false" ht="31.5" hidden="false" customHeight="true" outlineLevel="0" collapsed="false">
      <c r="A12" s="13" t="n">
        <v>7</v>
      </c>
      <c r="B12" s="14"/>
      <c r="C12" s="14"/>
      <c r="D12" s="14"/>
      <c r="E12" s="14"/>
      <c r="F12" s="14"/>
      <c r="G12" s="14"/>
      <c r="H12" s="14"/>
      <c r="I12" s="14"/>
      <c r="J12" s="14"/>
      <c r="K12" s="14"/>
      <c r="L12" s="14"/>
      <c r="M12" s="14"/>
      <c r="N12" s="14"/>
      <c r="O12" s="14"/>
      <c r="P12" s="14"/>
      <c r="Q12" s="14"/>
      <c r="R12" s="15"/>
      <c r="S12" s="14"/>
      <c r="T12" s="16" t="str">
        <f aca="false">IF($B12="","",IF(OR($L12="Recrutement / RH",$L12="Scoring / accès au crédit",$L12="Éducation / formation",$L12="Infrastructure critique",$L12="Décision sur un client ou un tiers",$L12="Autre / à vérifier"),1,0)+IF($K12="À déterminer",1,0)+IF(OR($H12="Envoyer à l'extérieur",$H12="Supprimer",$H12="Payer / engager l'entreprise",$H12="Plusieurs de ces actions",$H12="Ne sait pas"),1,0)+IF(OR($I12="Compte personnel d'un salarié",$I12="Compte administrateur",$I12="Ne sait pas"),1,0)+IF($J12="",1,0)+IF(OR($E12="Un salarié directement",$E12="Ne sait pas"),1,0)+IF(OR($N12="Jamais",$N12="Ne sait pas"),1,0)+IF(OR($O12="Non",$O12="Ne sait pas"),1,0)+IF(OR($P12="Non",$P12="Ne sait pas"),1,0)+IF($Q12="Non",1,0)+IF(OR($S12="Non",$S12="Ne sait pas"),1,0))</f>
        <v/>
      </c>
      <c r="U12" s="17" t="str">
        <f aca="false">IF($B12="","",IF($T12&gt;=3,"Prioritaire",IF($T12&gt;=1,"À compléter","Documenté")))</f>
        <v/>
      </c>
      <c r="V12" s="17" t="str">
        <f aca="false">IF($B12="","",IF(OR($L12="Recrutement / RH",$L12="Scoring / accès au crédit",$L12="Éducation / formation",$L12="Infrastructure critique",$L12="Décision sur un client ou un tiers",$L12="Autre / à vérifier"),"Domaine sensible ou décision sur une personne à examiner. ","")&amp;IF($K12="À déterminer","Rôle à clarifier. ","")&amp;IF(OR($H12="Envoyer à l'extérieur",$H12="Supprimer",$H12="Payer / engager l'entreprise",$H12="Plusieurs de ces actions",$H12="Ne sait pas"),"Actions critiques possibles sans validation à revoir. ","")&amp;IF(OR($I12="Compte personnel d'un salarié",$I12="Compte administrateur",$I12="Ne sait pas"),"Droits trop larges : prévoir un compte dédié. ","")&amp;IF($J12="","Responsable à désigner. ","")&amp;IF(OR($E12="Un salarié directement",$E12="Ne sait pas"),"Mise en place hors circuit à régulariser. ","")&amp;IF(OR($N12="Jamais",$N12="Ne sait pas"),"Validation humaine à définir. ","")&amp;IF(OR($O12="Non",$O12="Ne sait pas"),"Procédure d'arrêt à prévoir. ","")&amp;IF(OR($P12="Non",$P12="Ne sait pas"),"Traçabilité à mettre en place. ","")&amp;IF($Q12="Non","Équipe à sensibiliser. ","")&amp;IF(OR($S12="Non",$S12="Ne sait pas"),"Information des personnes à prévoir. ",""))</f>
        <v/>
      </c>
      <c r="W12" s="14"/>
    </row>
    <row r="13" customFormat="false" ht="31.5" hidden="false" customHeight="true" outlineLevel="0" collapsed="false">
      <c r="A13" s="13" t="n">
        <v>8</v>
      </c>
      <c r="B13" s="14"/>
      <c r="C13" s="14"/>
      <c r="D13" s="14"/>
      <c r="E13" s="14"/>
      <c r="F13" s="14"/>
      <c r="G13" s="14"/>
      <c r="H13" s="14"/>
      <c r="I13" s="14"/>
      <c r="J13" s="14"/>
      <c r="K13" s="14"/>
      <c r="L13" s="14"/>
      <c r="M13" s="14"/>
      <c r="N13" s="14"/>
      <c r="O13" s="14"/>
      <c r="P13" s="14"/>
      <c r="Q13" s="14"/>
      <c r="R13" s="15"/>
      <c r="S13" s="14"/>
      <c r="T13" s="16" t="str">
        <f aca="false">IF($B13="","",IF(OR($L13="Recrutement / RH",$L13="Scoring / accès au crédit",$L13="Éducation / formation",$L13="Infrastructure critique",$L13="Décision sur un client ou un tiers",$L13="Autre / à vérifier"),1,0)+IF($K13="À déterminer",1,0)+IF(OR($H13="Envoyer à l'extérieur",$H13="Supprimer",$H13="Payer / engager l'entreprise",$H13="Plusieurs de ces actions",$H13="Ne sait pas"),1,0)+IF(OR($I13="Compte personnel d'un salarié",$I13="Compte administrateur",$I13="Ne sait pas"),1,0)+IF($J13="",1,0)+IF(OR($E13="Un salarié directement",$E13="Ne sait pas"),1,0)+IF(OR($N13="Jamais",$N13="Ne sait pas"),1,0)+IF(OR($O13="Non",$O13="Ne sait pas"),1,0)+IF(OR($P13="Non",$P13="Ne sait pas"),1,0)+IF($Q13="Non",1,0)+IF(OR($S13="Non",$S13="Ne sait pas"),1,0))</f>
        <v/>
      </c>
      <c r="U13" s="17" t="str">
        <f aca="false">IF($B13="","",IF($T13&gt;=3,"Prioritaire",IF($T13&gt;=1,"À compléter","Documenté")))</f>
        <v/>
      </c>
      <c r="V13" s="17" t="str">
        <f aca="false">IF($B13="","",IF(OR($L13="Recrutement / RH",$L13="Scoring / accès au crédit",$L13="Éducation / formation",$L13="Infrastructure critique",$L13="Décision sur un client ou un tiers",$L13="Autre / à vérifier"),"Domaine sensible ou décision sur une personne à examiner. ","")&amp;IF($K13="À déterminer","Rôle à clarifier. ","")&amp;IF(OR($H13="Envoyer à l'extérieur",$H13="Supprimer",$H13="Payer / engager l'entreprise",$H13="Plusieurs de ces actions",$H13="Ne sait pas"),"Actions critiques possibles sans validation à revoir. ","")&amp;IF(OR($I13="Compte personnel d'un salarié",$I13="Compte administrateur",$I13="Ne sait pas"),"Droits trop larges : prévoir un compte dédié. ","")&amp;IF($J13="","Responsable à désigner. ","")&amp;IF(OR($E13="Un salarié directement",$E13="Ne sait pas"),"Mise en place hors circuit à régulariser. ","")&amp;IF(OR($N13="Jamais",$N13="Ne sait pas"),"Validation humaine à définir. ","")&amp;IF(OR($O13="Non",$O13="Ne sait pas"),"Procédure d'arrêt à prévoir. ","")&amp;IF(OR($P13="Non",$P13="Ne sait pas"),"Traçabilité à mettre en place. ","")&amp;IF($Q13="Non","Équipe à sensibiliser. ","")&amp;IF(OR($S13="Non",$S13="Ne sait pas"),"Information des personnes à prévoir. ",""))</f>
        <v/>
      </c>
      <c r="W13" s="14"/>
    </row>
    <row r="14" customFormat="false" ht="31.5" hidden="false" customHeight="true" outlineLevel="0" collapsed="false">
      <c r="A14" s="13" t="n">
        <v>9</v>
      </c>
      <c r="B14" s="14"/>
      <c r="C14" s="14"/>
      <c r="D14" s="14"/>
      <c r="E14" s="14"/>
      <c r="F14" s="14"/>
      <c r="G14" s="14"/>
      <c r="H14" s="14"/>
      <c r="I14" s="14"/>
      <c r="J14" s="14"/>
      <c r="K14" s="14"/>
      <c r="L14" s="14"/>
      <c r="M14" s="14"/>
      <c r="N14" s="14"/>
      <c r="O14" s="14"/>
      <c r="P14" s="14"/>
      <c r="Q14" s="14"/>
      <c r="R14" s="15"/>
      <c r="S14" s="14"/>
      <c r="T14" s="16" t="str">
        <f aca="false">IF($B14="","",IF(OR($L14="Recrutement / RH",$L14="Scoring / accès au crédit",$L14="Éducation / formation",$L14="Infrastructure critique",$L14="Décision sur un client ou un tiers",$L14="Autre / à vérifier"),1,0)+IF($K14="À déterminer",1,0)+IF(OR($H14="Envoyer à l'extérieur",$H14="Supprimer",$H14="Payer / engager l'entreprise",$H14="Plusieurs de ces actions",$H14="Ne sait pas"),1,0)+IF(OR($I14="Compte personnel d'un salarié",$I14="Compte administrateur",$I14="Ne sait pas"),1,0)+IF($J14="",1,0)+IF(OR($E14="Un salarié directement",$E14="Ne sait pas"),1,0)+IF(OR($N14="Jamais",$N14="Ne sait pas"),1,0)+IF(OR($O14="Non",$O14="Ne sait pas"),1,0)+IF(OR($P14="Non",$P14="Ne sait pas"),1,0)+IF($Q14="Non",1,0)+IF(OR($S14="Non",$S14="Ne sait pas"),1,0))</f>
        <v/>
      </c>
      <c r="U14" s="17" t="str">
        <f aca="false">IF($B14="","",IF($T14&gt;=3,"Prioritaire",IF($T14&gt;=1,"À compléter","Documenté")))</f>
        <v/>
      </c>
      <c r="V14" s="17" t="str">
        <f aca="false">IF($B14="","",IF(OR($L14="Recrutement / RH",$L14="Scoring / accès au crédit",$L14="Éducation / formation",$L14="Infrastructure critique",$L14="Décision sur un client ou un tiers",$L14="Autre / à vérifier"),"Domaine sensible ou décision sur une personne à examiner. ","")&amp;IF($K14="À déterminer","Rôle à clarifier. ","")&amp;IF(OR($H14="Envoyer à l'extérieur",$H14="Supprimer",$H14="Payer / engager l'entreprise",$H14="Plusieurs de ces actions",$H14="Ne sait pas"),"Actions critiques possibles sans validation à revoir. ","")&amp;IF(OR($I14="Compte personnel d'un salarié",$I14="Compte administrateur",$I14="Ne sait pas"),"Droits trop larges : prévoir un compte dédié. ","")&amp;IF($J14="","Responsable à désigner. ","")&amp;IF(OR($E14="Un salarié directement",$E14="Ne sait pas"),"Mise en place hors circuit à régulariser. ","")&amp;IF(OR($N14="Jamais",$N14="Ne sait pas"),"Validation humaine à définir. ","")&amp;IF(OR($O14="Non",$O14="Ne sait pas"),"Procédure d'arrêt à prévoir. ","")&amp;IF(OR($P14="Non",$P14="Ne sait pas"),"Traçabilité à mettre en place. ","")&amp;IF($Q14="Non","Équipe à sensibiliser. ","")&amp;IF(OR($S14="Non",$S14="Ne sait pas"),"Information des personnes à prévoir. ",""))</f>
        <v/>
      </c>
      <c r="W14" s="14"/>
    </row>
    <row r="15" customFormat="false" ht="31.5" hidden="false" customHeight="true" outlineLevel="0" collapsed="false">
      <c r="A15" s="13" t="n">
        <v>10</v>
      </c>
      <c r="B15" s="14"/>
      <c r="C15" s="14"/>
      <c r="D15" s="14"/>
      <c r="E15" s="14"/>
      <c r="F15" s="14"/>
      <c r="G15" s="14"/>
      <c r="H15" s="14"/>
      <c r="I15" s="14"/>
      <c r="J15" s="14"/>
      <c r="K15" s="14"/>
      <c r="L15" s="14"/>
      <c r="M15" s="14"/>
      <c r="N15" s="14"/>
      <c r="O15" s="14"/>
      <c r="P15" s="14"/>
      <c r="Q15" s="14"/>
      <c r="R15" s="15"/>
      <c r="S15" s="14"/>
      <c r="T15" s="16" t="str">
        <f aca="false">IF($B15="","",IF(OR($L15="Recrutement / RH",$L15="Scoring / accès au crédit",$L15="Éducation / formation",$L15="Infrastructure critique",$L15="Décision sur un client ou un tiers",$L15="Autre / à vérifier"),1,0)+IF($K15="À déterminer",1,0)+IF(OR($H15="Envoyer à l'extérieur",$H15="Supprimer",$H15="Payer / engager l'entreprise",$H15="Plusieurs de ces actions",$H15="Ne sait pas"),1,0)+IF(OR($I15="Compte personnel d'un salarié",$I15="Compte administrateur",$I15="Ne sait pas"),1,0)+IF($J15="",1,0)+IF(OR($E15="Un salarié directement",$E15="Ne sait pas"),1,0)+IF(OR($N15="Jamais",$N15="Ne sait pas"),1,0)+IF(OR($O15="Non",$O15="Ne sait pas"),1,0)+IF(OR($P15="Non",$P15="Ne sait pas"),1,0)+IF($Q15="Non",1,0)+IF(OR($S15="Non",$S15="Ne sait pas"),1,0))</f>
        <v/>
      </c>
      <c r="U15" s="17" t="str">
        <f aca="false">IF($B15="","",IF($T15&gt;=3,"Prioritaire",IF($T15&gt;=1,"À compléter","Documenté")))</f>
        <v/>
      </c>
      <c r="V15" s="17" t="str">
        <f aca="false">IF($B15="","",IF(OR($L15="Recrutement / RH",$L15="Scoring / accès au crédit",$L15="Éducation / formation",$L15="Infrastructure critique",$L15="Décision sur un client ou un tiers",$L15="Autre / à vérifier"),"Domaine sensible ou décision sur une personne à examiner. ","")&amp;IF($K15="À déterminer","Rôle à clarifier. ","")&amp;IF(OR($H15="Envoyer à l'extérieur",$H15="Supprimer",$H15="Payer / engager l'entreprise",$H15="Plusieurs de ces actions",$H15="Ne sait pas"),"Actions critiques possibles sans validation à revoir. ","")&amp;IF(OR($I15="Compte personnel d'un salarié",$I15="Compte administrateur",$I15="Ne sait pas"),"Droits trop larges : prévoir un compte dédié. ","")&amp;IF($J15="","Responsable à désigner. ","")&amp;IF(OR($E15="Un salarié directement",$E15="Ne sait pas"),"Mise en place hors circuit à régulariser. ","")&amp;IF(OR($N15="Jamais",$N15="Ne sait pas"),"Validation humaine à définir. ","")&amp;IF(OR($O15="Non",$O15="Ne sait pas"),"Procédure d'arrêt à prévoir. ","")&amp;IF(OR($P15="Non",$P15="Ne sait pas"),"Traçabilité à mettre en place. ","")&amp;IF($Q15="Non","Équipe à sensibiliser. ","")&amp;IF(OR($S15="Non",$S15="Ne sait pas"),"Information des personnes à prévoir. ",""))</f>
        <v/>
      </c>
      <c r="W15" s="14"/>
    </row>
    <row r="16" customFormat="false" ht="31.5" hidden="false" customHeight="true" outlineLevel="0" collapsed="false">
      <c r="A16" s="13" t="n">
        <v>11</v>
      </c>
      <c r="B16" s="14"/>
      <c r="C16" s="14"/>
      <c r="D16" s="14"/>
      <c r="E16" s="14"/>
      <c r="F16" s="14"/>
      <c r="G16" s="14"/>
      <c r="H16" s="14"/>
      <c r="I16" s="14"/>
      <c r="J16" s="14"/>
      <c r="K16" s="14"/>
      <c r="L16" s="14"/>
      <c r="M16" s="14"/>
      <c r="N16" s="14"/>
      <c r="O16" s="14"/>
      <c r="P16" s="14"/>
      <c r="Q16" s="14"/>
      <c r="R16" s="15"/>
      <c r="S16" s="14"/>
      <c r="T16" s="16" t="str">
        <f aca="false">IF($B16="","",IF(OR($L16="Recrutement / RH",$L16="Scoring / accès au crédit",$L16="Éducation / formation",$L16="Infrastructure critique",$L16="Décision sur un client ou un tiers",$L16="Autre / à vérifier"),1,0)+IF($K16="À déterminer",1,0)+IF(OR($H16="Envoyer à l'extérieur",$H16="Supprimer",$H16="Payer / engager l'entreprise",$H16="Plusieurs de ces actions",$H16="Ne sait pas"),1,0)+IF(OR($I16="Compte personnel d'un salarié",$I16="Compte administrateur",$I16="Ne sait pas"),1,0)+IF($J16="",1,0)+IF(OR($E16="Un salarié directement",$E16="Ne sait pas"),1,0)+IF(OR($N16="Jamais",$N16="Ne sait pas"),1,0)+IF(OR($O16="Non",$O16="Ne sait pas"),1,0)+IF(OR($P16="Non",$P16="Ne sait pas"),1,0)+IF($Q16="Non",1,0)+IF(OR($S16="Non",$S16="Ne sait pas"),1,0))</f>
        <v/>
      </c>
      <c r="U16" s="17" t="str">
        <f aca="false">IF($B16="","",IF($T16&gt;=3,"Prioritaire",IF($T16&gt;=1,"À compléter","Documenté")))</f>
        <v/>
      </c>
      <c r="V16" s="17" t="str">
        <f aca="false">IF($B16="","",IF(OR($L16="Recrutement / RH",$L16="Scoring / accès au crédit",$L16="Éducation / formation",$L16="Infrastructure critique",$L16="Décision sur un client ou un tiers",$L16="Autre / à vérifier"),"Domaine sensible ou décision sur une personne à examiner. ","")&amp;IF($K16="À déterminer","Rôle à clarifier. ","")&amp;IF(OR($H16="Envoyer à l'extérieur",$H16="Supprimer",$H16="Payer / engager l'entreprise",$H16="Plusieurs de ces actions",$H16="Ne sait pas"),"Actions critiques possibles sans validation à revoir. ","")&amp;IF(OR($I16="Compte personnel d'un salarié",$I16="Compte administrateur",$I16="Ne sait pas"),"Droits trop larges : prévoir un compte dédié. ","")&amp;IF($J16="","Responsable à désigner. ","")&amp;IF(OR($E16="Un salarié directement",$E16="Ne sait pas"),"Mise en place hors circuit à régulariser. ","")&amp;IF(OR($N16="Jamais",$N16="Ne sait pas"),"Validation humaine à définir. ","")&amp;IF(OR($O16="Non",$O16="Ne sait pas"),"Procédure d'arrêt à prévoir. ","")&amp;IF(OR($P16="Non",$P16="Ne sait pas"),"Traçabilité à mettre en place. ","")&amp;IF($Q16="Non","Équipe à sensibiliser. ","")&amp;IF(OR($S16="Non",$S16="Ne sait pas"),"Information des personnes à prévoir. ",""))</f>
        <v/>
      </c>
      <c r="W16" s="14"/>
    </row>
    <row r="17" customFormat="false" ht="31.5" hidden="false" customHeight="true" outlineLevel="0" collapsed="false">
      <c r="A17" s="13" t="n">
        <v>12</v>
      </c>
      <c r="B17" s="14"/>
      <c r="C17" s="14"/>
      <c r="D17" s="14"/>
      <c r="E17" s="14"/>
      <c r="F17" s="14"/>
      <c r="G17" s="14"/>
      <c r="H17" s="14"/>
      <c r="I17" s="14"/>
      <c r="J17" s="14"/>
      <c r="K17" s="14"/>
      <c r="L17" s="14"/>
      <c r="M17" s="14"/>
      <c r="N17" s="14"/>
      <c r="O17" s="14"/>
      <c r="P17" s="14"/>
      <c r="Q17" s="14"/>
      <c r="R17" s="15"/>
      <c r="S17" s="14"/>
      <c r="T17" s="16" t="str">
        <f aca="false">IF($B17="","",IF(OR($L17="Recrutement / RH",$L17="Scoring / accès au crédit",$L17="Éducation / formation",$L17="Infrastructure critique",$L17="Décision sur un client ou un tiers",$L17="Autre / à vérifier"),1,0)+IF($K17="À déterminer",1,0)+IF(OR($H17="Envoyer à l'extérieur",$H17="Supprimer",$H17="Payer / engager l'entreprise",$H17="Plusieurs de ces actions",$H17="Ne sait pas"),1,0)+IF(OR($I17="Compte personnel d'un salarié",$I17="Compte administrateur",$I17="Ne sait pas"),1,0)+IF($J17="",1,0)+IF(OR($E17="Un salarié directement",$E17="Ne sait pas"),1,0)+IF(OR($N17="Jamais",$N17="Ne sait pas"),1,0)+IF(OR($O17="Non",$O17="Ne sait pas"),1,0)+IF(OR($P17="Non",$P17="Ne sait pas"),1,0)+IF($Q17="Non",1,0)+IF(OR($S17="Non",$S17="Ne sait pas"),1,0))</f>
        <v/>
      </c>
      <c r="U17" s="17" t="str">
        <f aca="false">IF($B17="","",IF($T17&gt;=3,"Prioritaire",IF($T17&gt;=1,"À compléter","Documenté")))</f>
        <v/>
      </c>
      <c r="V17" s="17" t="str">
        <f aca="false">IF($B17="","",IF(OR($L17="Recrutement / RH",$L17="Scoring / accès au crédit",$L17="Éducation / formation",$L17="Infrastructure critique",$L17="Décision sur un client ou un tiers",$L17="Autre / à vérifier"),"Domaine sensible ou décision sur une personne à examiner. ","")&amp;IF($K17="À déterminer","Rôle à clarifier. ","")&amp;IF(OR($H17="Envoyer à l'extérieur",$H17="Supprimer",$H17="Payer / engager l'entreprise",$H17="Plusieurs de ces actions",$H17="Ne sait pas"),"Actions critiques possibles sans validation à revoir. ","")&amp;IF(OR($I17="Compte personnel d'un salarié",$I17="Compte administrateur",$I17="Ne sait pas"),"Droits trop larges : prévoir un compte dédié. ","")&amp;IF($J17="","Responsable à désigner. ","")&amp;IF(OR($E17="Un salarié directement",$E17="Ne sait pas"),"Mise en place hors circuit à régulariser. ","")&amp;IF(OR($N17="Jamais",$N17="Ne sait pas"),"Validation humaine à définir. ","")&amp;IF(OR($O17="Non",$O17="Ne sait pas"),"Procédure d'arrêt à prévoir. ","")&amp;IF(OR($P17="Non",$P17="Ne sait pas"),"Traçabilité à mettre en place. ","")&amp;IF($Q17="Non","Équipe à sensibiliser. ","")&amp;IF(OR($S17="Non",$S17="Ne sait pas"),"Information des personnes à prévoir. ",""))</f>
        <v/>
      </c>
      <c r="W17" s="14"/>
    </row>
    <row r="18" customFormat="false" ht="31.5" hidden="false" customHeight="true" outlineLevel="0" collapsed="false">
      <c r="A18" s="13" t="n">
        <v>13</v>
      </c>
      <c r="B18" s="14"/>
      <c r="C18" s="14"/>
      <c r="D18" s="14"/>
      <c r="E18" s="14"/>
      <c r="F18" s="14"/>
      <c r="G18" s="14"/>
      <c r="H18" s="14"/>
      <c r="I18" s="14"/>
      <c r="J18" s="14"/>
      <c r="K18" s="14"/>
      <c r="L18" s="14"/>
      <c r="M18" s="14"/>
      <c r="N18" s="14"/>
      <c r="O18" s="14"/>
      <c r="P18" s="14"/>
      <c r="Q18" s="14"/>
      <c r="R18" s="15"/>
      <c r="S18" s="14"/>
      <c r="T18" s="16" t="str">
        <f aca="false">IF($B18="","",IF(OR($L18="Recrutement / RH",$L18="Scoring / accès au crédit",$L18="Éducation / formation",$L18="Infrastructure critique",$L18="Décision sur un client ou un tiers",$L18="Autre / à vérifier"),1,0)+IF($K18="À déterminer",1,0)+IF(OR($H18="Envoyer à l'extérieur",$H18="Supprimer",$H18="Payer / engager l'entreprise",$H18="Plusieurs de ces actions",$H18="Ne sait pas"),1,0)+IF(OR($I18="Compte personnel d'un salarié",$I18="Compte administrateur",$I18="Ne sait pas"),1,0)+IF($J18="",1,0)+IF(OR($E18="Un salarié directement",$E18="Ne sait pas"),1,0)+IF(OR($N18="Jamais",$N18="Ne sait pas"),1,0)+IF(OR($O18="Non",$O18="Ne sait pas"),1,0)+IF(OR($P18="Non",$P18="Ne sait pas"),1,0)+IF($Q18="Non",1,0)+IF(OR($S18="Non",$S18="Ne sait pas"),1,0))</f>
        <v/>
      </c>
      <c r="U18" s="17" t="str">
        <f aca="false">IF($B18="","",IF($T18&gt;=3,"Prioritaire",IF($T18&gt;=1,"À compléter","Documenté")))</f>
        <v/>
      </c>
      <c r="V18" s="17" t="str">
        <f aca="false">IF($B18="","",IF(OR($L18="Recrutement / RH",$L18="Scoring / accès au crédit",$L18="Éducation / formation",$L18="Infrastructure critique",$L18="Décision sur un client ou un tiers",$L18="Autre / à vérifier"),"Domaine sensible ou décision sur une personne à examiner. ","")&amp;IF($K18="À déterminer","Rôle à clarifier. ","")&amp;IF(OR($H18="Envoyer à l'extérieur",$H18="Supprimer",$H18="Payer / engager l'entreprise",$H18="Plusieurs de ces actions",$H18="Ne sait pas"),"Actions critiques possibles sans validation à revoir. ","")&amp;IF(OR($I18="Compte personnel d'un salarié",$I18="Compte administrateur",$I18="Ne sait pas"),"Droits trop larges : prévoir un compte dédié. ","")&amp;IF($J18="","Responsable à désigner. ","")&amp;IF(OR($E18="Un salarié directement",$E18="Ne sait pas"),"Mise en place hors circuit à régulariser. ","")&amp;IF(OR($N18="Jamais",$N18="Ne sait pas"),"Validation humaine à définir. ","")&amp;IF(OR($O18="Non",$O18="Ne sait pas"),"Procédure d'arrêt à prévoir. ","")&amp;IF(OR($P18="Non",$P18="Ne sait pas"),"Traçabilité à mettre en place. ","")&amp;IF($Q18="Non","Équipe à sensibiliser. ","")&amp;IF(OR($S18="Non",$S18="Ne sait pas"),"Information des personnes à prévoir. ",""))</f>
        <v/>
      </c>
      <c r="W18" s="14"/>
    </row>
    <row r="19" customFormat="false" ht="31.5" hidden="false" customHeight="true" outlineLevel="0" collapsed="false">
      <c r="A19" s="13" t="n">
        <v>14</v>
      </c>
      <c r="B19" s="14"/>
      <c r="C19" s="14"/>
      <c r="D19" s="14"/>
      <c r="E19" s="14"/>
      <c r="F19" s="14"/>
      <c r="G19" s="14"/>
      <c r="H19" s="14"/>
      <c r="I19" s="14"/>
      <c r="J19" s="14"/>
      <c r="K19" s="14"/>
      <c r="L19" s="14"/>
      <c r="M19" s="14"/>
      <c r="N19" s="14"/>
      <c r="O19" s="14"/>
      <c r="P19" s="14"/>
      <c r="Q19" s="14"/>
      <c r="R19" s="15"/>
      <c r="S19" s="14"/>
      <c r="T19" s="16" t="str">
        <f aca="false">IF($B19="","",IF(OR($L19="Recrutement / RH",$L19="Scoring / accès au crédit",$L19="Éducation / formation",$L19="Infrastructure critique",$L19="Décision sur un client ou un tiers",$L19="Autre / à vérifier"),1,0)+IF($K19="À déterminer",1,0)+IF(OR($H19="Envoyer à l'extérieur",$H19="Supprimer",$H19="Payer / engager l'entreprise",$H19="Plusieurs de ces actions",$H19="Ne sait pas"),1,0)+IF(OR($I19="Compte personnel d'un salarié",$I19="Compte administrateur",$I19="Ne sait pas"),1,0)+IF($J19="",1,0)+IF(OR($E19="Un salarié directement",$E19="Ne sait pas"),1,0)+IF(OR($N19="Jamais",$N19="Ne sait pas"),1,0)+IF(OR($O19="Non",$O19="Ne sait pas"),1,0)+IF(OR($P19="Non",$P19="Ne sait pas"),1,0)+IF($Q19="Non",1,0)+IF(OR($S19="Non",$S19="Ne sait pas"),1,0))</f>
        <v/>
      </c>
      <c r="U19" s="17" t="str">
        <f aca="false">IF($B19="","",IF($T19&gt;=3,"Prioritaire",IF($T19&gt;=1,"À compléter","Documenté")))</f>
        <v/>
      </c>
      <c r="V19" s="17" t="str">
        <f aca="false">IF($B19="","",IF(OR($L19="Recrutement / RH",$L19="Scoring / accès au crédit",$L19="Éducation / formation",$L19="Infrastructure critique",$L19="Décision sur un client ou un tiers",$L19="Autre / à vérifier"),"Domaine sensible ou décision sur une personne à examiner. ","")&amp;IF($K19="À déterminer","Rôle à clarifier. ","")&amp;IF(OR($H19="Envoyer à l'extérieur",$H19="Supprimer",$H19="Payer / engager l'entreprise",$H19="Plusieurs de ces actions",$H19="Ne sait pas"),"Actions critiques possibles sans validation à revoir. ","")&amp;IF(OR($I19="Compte personnel d'un salarié",$I19="Compte administrateur",$I19="Ne sait pas"),"Droits trop larges : prévoir un compte dédié. ","")&amp;IF($J19="","Responsable à désigner. ","")&amp;IF(OR($E19="Un salarié directement",$E19="Ne sait pas"),"Mise en place hors circuit à régulariser. ","")&amp;IF(OR($N19="Jamais",$N19="Ne sait pas"),"Validation humaine à définir. ","")&amp;IF(OR($O19="Non",$O19="Ne sait pas"),"Procédure d'arrêt à prévoir. ","")&amp;IF(OR($P19="Non",$P19="Ne sait pas"),"Traçabilité à mettre en place. ","")&amp;IF($Q19="Non","Équipe à sensibiliser. ","")&amp;IF(OR($S19="Non",$S19="Ne sait pas"),"Information des personnes à prévoir. ",""))</f>
        <v/>
      </c>
      <c r="W19" s="14"/>
    </row>
    <row r="20" customFormat="false" ht="31.5" hidden="false" customHeight="true" outlineLevel="0" collapsed="false">
      <c r="A20" s="13" t="n">
        <v>15</v>
      </c>
      <c r="B20" s="14"/>
      <c r="C20" s="14"/>
      <c r="D20" s="14"/>
      <c r="E20" s="14"/>
      <c r="F20" s="14"/>
      <c r="G20" s="14"/>
      <c r="H20" s="14"/>
      <c r="I20" s="14"/>
      <c r="J20" s="14"/>
      <c r="K20" s="14"/>
      <c r="L20" s="14"/>
      <c r="M20" s="14"/>
      <c r="N20" s="14"/>
      <c r="O20" s="14"/>
      <c r="P20" s="14"/>
      <c r="Q20" s="14"/>
      <c r="R20" s="15"/>
      <c r="S20" s="14"/>
      <c r="T20" s="16" t="str">
        <f aca="false">IF($B20="","",IF(OR($L20="Recrutement / RH",$L20="Scoring / accès au crédit",$L20="Éducation / formation",$L20="Infrastructure critique",$L20="Décision sur un client ou un tiers",$L20="Autre / à vérifier"),1,0)+IF($K20="À déterminer",1,0)+IF(OR($H20="Envoyer à l'extérieur",$H20="Supprimer",$H20="Payer / engager l'entreprise",$H20="Plusieurs de ces actions",$H20="Ne sait pas"),1,0)+IF(OR($I20="Compte personnel d'un salarié",$I20="Compte administrateur",$I20="Ne sait pas"),1,0)+IF($J20="",1,0)+IF(OR($E20="Un salarié directement",$E20="Ne sait pas"),1,0)+IF(OR($N20="Jamais",$N20="Ne sait pas"),1,0)+IF(OR($O20="Non",$O20="Ne sait pas"),1,0)+IF(OR($P20="Non",$P20="Ne sait pas"),1,0)+IF($Q20="Non",1,0)+IF(OR($S20="Non",$S20="Ne sait pas"),1,0))</f>
        <v/>
      </c>
      <c r="U20" s="17" t="str">
        <f aca="false">IF($B20="","",IF($T20&gt;=3,"Prioritaire",IF($T20&gt;=1,"À compléter","Documenté")))</f>
        <v/>
      </c>
      <c r="V20" s="17" t="str">
        <f aca="false">IF($B20="","",IF(OR($L20="Recrutement / RH",$L20="Scoring / accès au crédit",$L20="Éducation / formation",$L20="Infrastructure critique",$L20="Décision sur un client ou un tiers",$L20="Autre / à vérifier"),"Domaine sensible ou décision sur une personne à examiner. ","")&amp;IF($K20="À déterminer","Rôle à clarifier. ","")&amp;IF(OR($H20="Envoyer à l'extérieur",$H20="Supprimer",$H20="Payer / engager l'entreprise",$H20="Plusieurs de ces actions",$H20="Ne sait pas"),"Actions critiques possibles sans validation à revoir. ","")&amp;IF(OR($I20="Compte personnel d'un salarié",$I20="Compte administrateur",$I20="Ne sait pas"),"Droits trop larges : prévoir un compte dédié. ","")&amp;IF($J20="","Responsable à désigner. ","")&amp;IF(OR($E20="Un salarié directement",$E20="Ne sait pas"),"Mise en place hors circuit à régulariser. ","")&amp;IF(OR($N20="Jamais",$N20="Ne sait pas"),"Validation humaine à définir. ","")&amp;IF(OR($O20="Non",$O20="Ne sait pas"),"Procédure d'arrêt à prévoir. ","")&amp;IF(OR($P20="Non",$P20="Ne sait pas"),"Traçabilité à mettre en place. ","")&amp;IF($Q20="Non","Équipe à sensibiliser. ","")&amp;IF(OR($S20="Non",$S20="Ne sait pas"),"Information des personnes à prévoir. ",""))</f>
        <v/>
      </c>
      <c r="W20" s="14"/>
    </row>
    <row r="21" customFormat="false" ht="31.5" hidden="false" customHeight="true" outlineLevel="0" collapsed="false">
      <c r="A21" s="13" t="n">
        <v>16</v>
      </c>
      <c r="B21" s="14"/>
      <c r="C21" s="14"/>
      <c r="D21" s="14"/>
      <c r="E21" s="14"/>
      <c r="F21" s="14"/>
      <c r="G21" s="14"/>
      <c r="H21" s="14"/>
      <c r="I21" s="14"/>
      <c r="J21" s="14"/>
      <c r="K21" s="14"/>
      <c r="L21" s="14"/>
      <c r="M21" s="14"/>
      <c r="N21" s="14"/>
      <c r="O21" s="14"/>
      <c r="P21" s="14"/>
      <c r="Q21" s="14"/>
      <c r="R21" s="15"/>
      <c r="S21" s="14"/>
      <c r="T21" s="16" t="str">
        <f aca="false">IF($B21="","",IF(OR($L21="Recrutement / RH",$L21="Scoring / accès au crédit",$L21="Éducation / formation",$L21="Infrastructure critique",$L21="Décision sur un client ou un tiers",$L21="Autre / à vérifier"),1,0)+IF($K21="À déterminer",1,0)+IF(OR($H21="Envoyer à l'extérieur",$H21="Supprimer",$H21="Payer / engager l'entreprise",$H21="Plusieurs de ces actions",$H21="Ne sait pas"),1,0)+IF(OR($I21="Compte personnel d'un salarié",$I21="Compte administrateur",$I21="Ne sait pas"),1,0)+IF($J21="",1,0)+IF(OR($E21="Un salarié directement",$E21="Ne sait pas"),1,0)+IF(OR($N21="Jamais",$N21="Ne sait pas"),1,0)+IF(OR($O21="Non",$O21="Ne sait pas"),1,0)+IF(OR($P21="Non",$P21="Ne sait pas"),1,0)+IF($Q21="Non",1,0)+IF(OR($S21="Non",$S21="Ne sait pas"),1,0))</f>
        <v/>
      </c>
      <c r="U21" s="17" t="str">
        <f aca="false">IF($B21="","",IF($T21&gt;=3,"Prioritaire",IF($T21&gt;=1,"À compléter","Documenté")))</f>
        <v/>
      </c>
      <c r="V21" s="17" t="str">
        <f aca="false">IF($B21="","",IF(OR($L21="Recrutement / RH",$L21="Scoring / accès au crédit",$L21="Éducation / formation",$L21="Infrastructure critique",$L21="Décision sur un client ou un tiers",$L21="Autre / à vérifier"),"Domaine sensible ou décision sur une personne à examiner. ","")&amp;IF($K21="À déterminer","Rôle à clarifier. ","")&amp;IF(OR($H21="Envoyer à l'extérieur",$H21="Supprimer",$H21="Payer / engager l'entreprise",$H21="Plusieurs de ces actions",$H21="Ne sait pas"),"Actions critiques possibles sans validation à revoir. ","")&amp;IF(OR($I21="Compte personnel d'un salarié",$I21="Compte administrateur",$I21="Ne sait pas"),"Droits trop larges : prévoir un compte dédié. ","")&amp;IF($J21="","Responsable à désigner. ","")&amp;IF(OR($E21="Un salarié directement",$E21="Ne sait pas"),"Mise en place hors circuit à régulariser. ","")&amp;IF(OR($N21="Jamais",$N21="Ne sait pas"),"Validation humaine à définir. ","")&amp;IF(OR($O21="Non",$O21="Ne sait pas"),"Procédure d'arrêt à prévoir. ","")&amp;IF(OR($P21="Non",$P21="Ne sait pas"),"Traçabilité à mettre en place. ","")&amp;IF($Q21="Non","Équipe à sensibiliser. ","")&amp;IF(OR($S21="Non",$S21="Ne sait pas"),"Information des personnes à prévoir. ",""))</f>
        <v/>
      </c>
      <c r="W21" s="14"/>
    </row>
    <row r="22" customFormat="false" ht="31.5" hidden="false" customHeight="true" outlineLevel="0" collapsed="false">
      <c r="A22" s="13" t="n">
        <v>17</v>
      </c>
      <c r="B22" s="14"/>
      <c r="C22" s="14"/>
      <c r="D22" s="14"/>
      <c r="E22" s="14"/>
      <c r="F22" s="14"/>
      <c r="G22" s="14"/>
      <c r="H22" s="14"/>
      <c r="I22" s="14"/>
      <c r="J22" s="14"/>
      <c r="K22" s="14"/>
      <c r="L22" s="14"/>
      <c r="M22" s="14"/>
      <c r="N22" s="14"/>
      <c r="O22" s="14"/>
      <c r="P22" s="14"/>
      <c r="Q22" s="14"/>
      <c r="R22" s="15"/>
      <c r="S22" s="14"/>
      <c r="T22" s="16" t="str">
        <f aca="false">IF($B22="","",IF(OR($L22="Recrutement / RH",$L22="Scoring / accès au crédit",$L22="Éducation / formation",$L22="Infrastructure critique",$L22="Décision sur un client ou un tiers",$L22="Autre / à vérifier"),1,0)+IF($K22="À déterminer",1,0)+IF(OR($H22="Envoyer à l'extérieur",$H22="Supprimer",$H22="Payer / engager l'entreprise",$H22="Plusieurs de ces actions",$H22="Ne sait pas"),1,0)+IF(OR($I22="Compte personnel d'un salarié",$I22="Compte administrateur",$I22="Ne sait pas"),1,0)+IF($J22="",1,0)+IF(OR($E22="Un salarié directement",$E22="Ne sait pas"),1,0)+IF(OR($N22="Jamais",$N22="Ne sait pas"),1,0)+IF(OR($O22="Non",$O22="Ne sait pas"),1,0)+IF(OR($P22="Non",$P22="Ne sait pas"),1,0)+IF($Q22="Non",1,0)+IF(OR($S22="Non",$S22="Ne sait pas"),1,0))</f>
        <v/>
      </c>
      <c r="U22" s="17" t="str">
        <f aca="false">IF($B22="","",IF($T22&gt;=3,"Prioritaire",IF($T22&gt;=1,"À compléter","Documenté")))</f>
        <v/>
      </c>
      <c r="V22" s="17" t="str">
        <f aca="false">IF($B22="","",IF(OR($L22="Recrutement / RH",$L22="Scoring / accès au crédit",$L22="Éducation / formation",$L22="Infrastructure critique",$L22="Décision sur un client ou un tiers",$L22="Autre / à vérifier"),"Domaine sensible ou décision sur une personne à examiner. ","")&amp;IF($K22="À déterminer","Rôle à clarifier. ","")&amp;IF(OR($H22="Envoyer à l'extérieur",$H22="Supprimer",$H22="Payer / engager l'entreprise",$H22="Plusieurs de ces actions",$H22="Ne sait pas"),"Actions critiques possibles sans validation à revoir. ","")&amp;IF(OR($I22="Compte personnel d'un salarié",$I22="Compte administrateur",$I22="Ne sait pas"),"Droits trop larges : prévoir un compte dédié. ","")&amp;IF($J22="","Responsable à désigner. ","")&amp;IF(OR($E22="Un salarié directement",$E22="Ne sait pas"),"Mise en place hors circuit à régulariser. ","")&amp;IF(OR($N22="Jamais",$N22="Ne sait pas"),"Validation humaine à définir. ","")&amp;IF(OR($O22="Non",$O22="Ne sait pas"),"Procédure d'arrêt à prévoir. ","")&amp;IF(OR($P22="Non",$P22="Ne sait pas"),"Traçabilité à mettre en place. ","")&amp;IF($Q22="Non","Équipe à sensibiliser. ","")&amp;IF(OR($S22="Non",$S22="Ne sait pas"),"Information des personnes à prévoir. ",""))</f>
        <v/>
      </c>
      <c r="W22" s="14"/>
    </row>
    <row r="23" customFormat="false" ht="31.5" hidden="false" customHeight="true" outlineLevel="0" collapsed="false">
      <c r="A23" s="13" t="n">
        <v>18</v>
      </c>
      <c r="B23" s="14"/>
      <c r="C23" s="14"/>
      <c r="D23" s="14"/>
      <c r="E23" s="14"/>
      <c r="F23" s="14"/>
      <c r="G23" s="14"/>
      <c r="H23" s="14"/>
      <c r="I23" s="14"/>
      <c r="J23" s="14"/>
      <c r="K23" s="14"/>
      <c r="L23" s="14"/>
      <c r="M23" s="14"/>
      <c r="N23" s="14"/>
      <c r="O23" s="14"/>
      <c r="P23" s="14"/>
      <c r="Q23" s="14"/>
      <c r="R23" s="15"/>
      <c r="S23" s="14"/>
      <c r="T23" s="16" t="str">
        <f aca="false">IF($B23="","",IF(OR($L23="Recrutement / RH",$L23="Scoring / accès au crédit",$L23="Éducation / formation",$L23="Infrastructure critique",$L23="Décision sur un client ou un tiers",$L23="Autre / à vérifier"),1,0)+IF($K23="À déterminer",1,0)+IF(OR($H23="Envoyer à l'extérieur",$H23="Supprimer",$H23="Payer / engager l'entreprise",$H23="Plusieurs de ces actions",$H23="Ne sait pas"),1,0)+IF(OR($I23="Compte personnel d'un salarié",$I23="Compte administrateur",$I23="Ne sait pas"),1,0)+IF($J23="",1,0)+IF(OR($E23="Un salarié directement",$E23="Ne sait pas"),1,0)+IF(OR($N23="Jamais",$N23="Ne sait pas"),1,0)+IF(OR($O23="Non",$O23="Ne sait pas"),1,0)+IF(OR($P23="Non",$P23="Ne sait pas"),1,0)+IF($Q23="Non",1,0)+IF(OR($S23="Non",$S23="Ne sait pas"),1,0))</f>
        <v/>
      </c>
      <c r="U23" s="17" t="str">
        <f aca="false">IF($B23="","",IF($T23&gt;=3,"Prioritaire",IF($T23&gt;=1,"À compléter","Documenté")))</f>
        <v/>
      </c>
      <c r="V23" s="17" t="str">
        <f aca="false">IF($B23="","",IF(OR($L23="Recrutement / RH",$L23="Scoring / accès au crédit",$L23="Éducation / formation",$L23="Infrastructure critique",$L23="Décision sur un client ou un tiers",$L23="Autre / à vérifier"),"Domaine sensible ou décision sur une personne à examiner. ","")&amp;IF($K23="À déterminer","Rôle à clarifier. ","")&amp;IF(OR($H23="Envoyer à l'extérieur",$H23="Supprimer",$H23="Payer / engager l'entreprise",$H23="Plusieurs de ces actions",$H23="Ne sait pas"),"Actions critiques possibles sans validation à revoir. ","")&amp;IF(OR($I23="Compte personnel d'un salarié",$I23="Compte administrateur",$I23="Ne sait pas"),"Droits trop larges : prévoir un compte dédié. ","")&amp;IF($J23="","Responsable à désigner. ","")&amp;IF(OR($E23="Un salarié directement",$E23="Ne sait pas"),"Mise en place hors circuit à régulariser. ","")&amp;IF(OR($N23="Jamais",$N23="Ne sait pas"),"Validation humaine à définir. ","")&amp;IF(OR($O23="Non",$O23="Ne sait pas"),"Procédure d'arrêt à prévoir. ","")&amp;IF(OR($P23="Non",$P23="Ne sait pas"),"Traçabilité à mettre en place. ","")&amp;IF($Q23="Non","Équipe à sensibiliser. ","")&amp;IF(OR($S23="Non",$S23="Ne sait pas"),"Information des personnes à prévoir. ",""))</f>
        <v/>
      </c>
      <c r="W23" s="14"/>
    </row>
    <row r="24" customFormat="false" ht="31.5" hidden="false" customHeight="true" outlineLevel="0" collapsed="false">
      <c r="A24" s="13" t="n">
        <v>19</v>
      </c>
      <c r="B24" s="14"/>
      <c r="C24" s="14"/>
      <c r="D24" s="14"/>
      <c r="E24" s="14"/>
      <c r="F24" s="14"/>
      <c r="G24" s="14"/>
      <c r="H24" s="14"/>
      <c r="I24" s="14"/>
      <c r="J24" s="14"/>
      <c r="K24" s="14"/>
      <c r="L24" s="14"/>
      <c r="M24" s="14"/>
      <c r="N24" s="14"/>
      <c r="O24" s="14"/>
      <c r="P24" s="14"/>
      <c r="Q24" s="14"/>
      <c r="R24" s="15"/>
      <c r="S24" s="14"/>
      <c r="T24" s="16" t="str">
        <f aca="false">IF($B24="","",IF(OR($L24="Recrutement / RH",$L24="Scoring / accès au crédit",$L24="Éducation / formation",$L24="Infrastructure critique",$L24="Décision sur un client ou un tiers",$L24="Autre / à vérifier"),1,0)+IF($K24="À déterminer",1,0)+IF(OR($H24="Envoyer à l'extérieur",$H24="Supprimer",$H24="Payer / engager l'entreprise",$H24="Plusieurs de ces actions",$H24="Ne sait pas"),1,0)+IF(OR($I24="Compte personnel d'un salarié",$I24="Compte administrateur",$I24="Ne sait pas"),1,0)+IF($J24="",1,0)+IF(OR($E24="Un salarié directement",$E24="Ne sait pas"),1,0)+IF(OR($N24="Jamais",$N24="Ne sait pas"),1,0)+IF(OR($O24="Non",$O24="Ne sait pas"),1,0)+IF(OR($P24="Non",$P24="Ne sait pas"),1,0)+IF($Q24="Non",1,0)+IF(OR($S24="Non",$S24="Ne sait pas"),1,0))</f>
        <v/>
      </c>
      <c r="U24" s="17" t="str">
        <f aca="false">IF($B24="","",IF($T24&gt;=3,"Prioritaire",IF($T24&gt;=1,"À compléter","Documenté")))</f>
        <v/>
      </c>
      <c r="V24" s="17" t="str">
        <f aca="false">IF($B24="","",IF(OR($L24="Recrutement / RH",$L24="Scoring / accès au crédit",$L24="Éducation / formation",$L24="Infrastructure critique",$L24="Décision sur un client ou un tiers",$L24="Autre / à vérifier"),"Domaine sensible ou décision sur une personne à examiner. ","")&amp;IF($K24="À déterminer","Rôle à clarifier. ","")&amp;IF(OR($H24="Envoyer à l'extérieur",$H24="Supprimer",$H24="Payer / engager l'entreprise",$H24="Plusieurs de ces actions",$H24="Ne sait pas"),"Actions critiques possibles sans validation à revoir. ","")&amp;IF(OR($I24="Compte personnel d'un salarié",$I24="Compte administrateur",$I24="Ne sait pas"),"Droits trop larges : prévoir un compte dédié. ","")&amp;IF($J24="","Responsable à désigner. ","")&amp;IF(OR($E24="Un salarié directement",$E24="Ne sait pas"),"Mise en place hors circuit à régulariser. ","")&amp;IF(OR($N24="Jamais",$N24="Ne sait pas"),"Validation humaine à définir. ","")&amp;IF(OR($O24="Non",$O24="Ne sait pas"),"Procédure d'arrêt à prévoir. ","")&amp;IF(OR($P24="Non",$P24="Ne sait pas"),"Traçabilité à mettre en place. ","")&amp;IF($Q24="Non","Équipe à sensibiliser. ","")&amp;IF(OR($S24="Non",$S24="Ne sait pas"),"Information des personnes à prévoir. ",""))</f>
        <v/>
      </c>
      <c r="W24" s="14"/>
    </row>
    <row r="25" customFormat="false" ht="31.5" hidden="false" customHeight="true" outlineLevel="0" collapsed="false">
      <c r="A25" s="13" t="n">
        <v>20</v>
      </c>
      <c r="B25" s="14"/>
      <c r="C25" s="14"/>
      <c r="D25" s="14"/>
      <c r="E25" s="14"/>
      <c r="F25" s="14"/>
      <c r="G25" s="14"/>
      <c r="H25" s="14"/>
      <c r="I25" s="14"/>
      <c r="J25" s="14"/>
      <c r="K25" s="14"/>
      <c r="L25" s="14"/>
      <c r="M25" s="14"/>
      <c r="N25" s="14"/>
      <c r="O25" s="14"/>
      <c r="P25" s="14"/>
      <c r="Q25" s="14"/>
      <c r="R25" s="15"/>
      <c r="S25" s="14"/>
      <c r="T25" s="16" t="str">
        <f aca="false">IF($B25="","",IF(OR($L25="Recrutement / RH",$L25="Scoring / accès au crédit",$L25="Éducation / formation",$L25="Infrastructure critique",$L25="Décision sur un client ou un tiers",$L25="Autre / à vérifier"),1,0)+IF($K25="À déterminer",1,0)+IF(OR($H25="Envoyer à l'extérieur",$H25="Supprimer",$H25="Payer / engager l'entreprise",$H25="Plusieurs de ces actions",$H25="Ne sait pas"),1,0)+IF(OR($I25="Compte personnel d'un salarié",$I25="Compte administrateur",$I25="Ne sait pas"),1,0)+IF($J25="",1,0)+IF(OR($E25="Un salarié directement",$E25="Ne sait pas"),1,0)+IF(OR($N25="Jamais",$N25="Ne sait pas"),1,0)+IF(OR($O25="Non",$O25="Ne sait pas"),1,0)+IF(OR($P25="Non",$P25="Ne sait pas"),1,0)+IF($Q25="Non",1,0)+IF(OR($S25="Non",$S25="Ne sait pas"),1,0))</f>
        <v/>
      </c>
      <c r="U25" s="17" t="str">
        <f aca="false">IF($B25="","",IF($T25&gt;=3,"Prioritaire",IF($T25&gt;=1,"À compléter","Documenté")))</f>
        <v/>
      </c>
      <c r="V25" s="17" t="str">
        <f aca="false">IF($B25="","",IF(OR($L25="Recrutement / RH",$L25="Scoring / accès au crédit",$L25="Éducation / formation",$L25="Infrastructure critique",$L25="Décision sur un client ou un tiers",$L25="Autre / à vérifier"),"Domaine sensible ou décision sur une personne à examiner. ","")&amp;IF($K25="À déterminer","Rôle à clarifier. ","")&amp;IF(OR($H25="Envoyer à l'extérieur",$H25="Supprimer",$H25="Payer / engager l'entreprise",$H25="Plusieurs de ces actions",$H25="Ne sait pas"),"Actions critiques possibles sans validation à revoir. ","")&amp;IF(OR($I25="Compte personnel d'un salarié",$I25="Compte administrateur",$I25="Ne sait pas"),"Droits trop larges : prévoir un compte dédié. ","")&amp;IF($J25="","Responsable à désigner. ","")&amp;IF(OR($E25="Un salarié directement",$E25="Ne sait pas"),"Mise en place hors circuit à régulariser. ","")&amp;IF(OR($N25="Jamais",$N25="Ne sait pas"),"Validation humaine à définir. ","")&amp;IF(OR($O25="Non",$O25="Ne sait pas"),"Procédure d'arrêt à prévoir. ","")&amp;IF(OR($P25="Non",$P25="Ne sait pas"),"Traçabilité à mettre en place. ","")&amp;IF($Q25="Non","Équipe à sensibiliser. ","")&amp;IF(OR($S25="Non",$S25="Ne sait pas"),"Information des personnes à prévoir. ",""))</f>
        <v/>
      </c>
      <c r="W25" s="14"/>
    </row>
    <row r="26" customFormat="false" ht="31.5" hidden="false" customHeight="true" outlineLevel="0" collapsed="false">
      <c r="A26" s="13" t="n">
        <v>21</v>
      </c>
      <c r="B26" s="14"/>
      <c r="C26" s="14"/>
      <c r="D26" s="14"/>
      <c r="E26" s="14"/>
      <c r="F26" s="14"/>
      <c r="G26" s="14"/>
      <c r="H26" s="14"/>
      <c r="I26" s="14"/>
      <c r="J26" s="14"/>
      <c r="K26" s="14"/>
      <c r="L26" s="14"/>
      <c r="M26" s="14"/>
      <c r="N26" s="14"/>
      <c r="O26" s="14"/>
      <c r="P26" s="14"/>
      <c r="Q26" s="14"/>
      <c r="R26" s="15"/>
      <c r="S26" s="14"/>
      <c r="T26" s="16" t="str">
        <f aca="false">IF($B26="","",IF(OR($L26="Recrutement / RH",$L26="Scoring / accès au crédit",$L26="Éducation / formation",$L26="Infrastructure critique",$L26="Décision sur un client ou un tiers",$L26="Autre / à vérifier"),1,0)+IF($K26="À déterminer",1,0)+IF(OR($H26="Envoyer à l'extérieur",$H26="Supprimer",$H26="Payer / engager l'entreprise",$H26="Plusieurs de ces actions",$H26="Ne sait pas"),1,0)+IF(OR($I26="Compte personnel d'un salarié",$I26="Compte administrateur",$I26="Ne sait pas"),1,0)+IF($J26="",1,0)+IF(OR($E26="Un salarié directement",$E26="Ne sait pas"),1,0)+IF(OR($N26="Jamais",$N26="Ne sait pas"),1,0)+IF(OR($O26="Non",$O26="Ne sait pas"),1,0)+IF(OR($P26="Non",$P26="Ne sait pas"),1,0)+IF($Q26="Non",1,0)+IF(OR($S26="Non",$S26="Ne sait pas"),1,0))</f>
        <v/>
      </c>
      <c r="U26" s="17" t="str">
        <f aca="false">IF($B26="","",IF($T26&gt;=3,"Prioritaire",IF($T26&gt;=1,"À compléter","Documenté")))</f>
        <v/>
      </c>
      <c r="V26" s="17" t="str">
        <f aca="false">IF($B26="","",IF(OR($L26="Recrutement / RH",$L26="Scoring / accès au crédit",$L26="Éducation / formation",$L26="Infrastructure critique",$L26="Décision sur un client ou un tiers",$L26="Autre / à vérifier"),"Domaine sensible ou décision sur une personne à examiner. ","")&amp;IF($K26="À déterminer","Rôle à clarifier. ","")&amp;IF(OR($H26="Envoyer à l'extérieur",$H26="Supprimer",$H26="Payer / engager l'entreprise",$H26="Plusieurs de ces actions",$H26="Ne sait pas"),"Actions critiques possibles sans validation à revoir. ","")&amp;IF(OR($I26="Compte personnel d'un salarié",$I26="Compte administrateur",$I26="Ne sait pas"),"Droits trop larges : prévoir un compte dédié. ","")&amp;IF($J26="","Responsable à désigner. ","")&amp;IF(OR($E26="Un salarié directement",$E26="Ne sait pas"),"Mise en place hors circuit à régulariser. ","")&amp;IF(OR($N26="Jamais",$N26="Ne sait pas"),"Validation humaine à définir. ","")&amp;IF(OR($O26="Non",$O26="Ne sait pas"),"Procédure d'arrêt à prévoir. ","")&amp;IF(OR($P26="Non",$P26="Ne sait pas"),"Traçabilité à mettre en place. ","")&amp;IF($Q26="Non","Équipe à sensibiliser. ","")&amp;IF(OR($S26="Non",$S26="Ne sait pas"),"Information des personnes à prévoir. ",""))</f>
        <v/>
      </c>
      <c r="W26" s="14"/>
    </row>
    <row r="27" customFormat="false" ht="31.5" hidden="false" customHeight="true" outlineLevel="0" collapsed="false">
      <c r="A27" s="13" t="n">
        <v>22</v>
      </c>
      <c r="B27" s="14"/>
      <c r="C27" s="14"/>
      <c r="D27" s="14"/>
      <c r="E27" s="14"/>
      <c r="F27" s="14"/>
      <c r="G27" s="14"/>
      <c r="H27" s="14"/>
      <c r="I27" s="14"/>
      <c r="J27" s="14"/>
      <c r="K27" s="14"/>
      <c r="L27" s="14"/>
      <c r="M27" s="14"/>
      <c r="N27" s="14"/>
      <c r="O27" s="14"/>
      <c r="P27" s="14"/>
      <c r="Q27" s="14"/>
      <c r="R27" s="15"/>
      <c r="S27" s="14"/>
      <c r="T27" s="16" t="str">
        <f aca="false">IF($B27="","",IF(OR($L27="Recrutement / RH",$L27="Scoring / accès au crédit",$L27="Éducation / formation",$L27="Infrastructure critique",$L27="Décision sur un client ou un tiers",$L27="Autre / à vérifier"),1,0)+IF($K27="À déterminer",1,0)+IF(OR($H27="Envoyer à l'extérieur",$H27="Supprimer",$H27="Payer / engager l'entreprise",$H27="Plusieurs de ces actions",$H27="Ne sait pas"),1,0)+IF(OR($I27="Compte personnel d'un salarié",$I27="Compte administrateur",$I27="Ne sait pas"),1,0)+IF($J27="",1,0)+IF(OR($E27="Un salarié directement",$E27="Ne sait pas"),1,0)+IF(OR($N27="Jamais",$N27="Ne sait pas"),1,0)+IF(OR($O27="Non",$O27="Ne sait pas"),1,0)+IF(OR($P27="Non",$P27="Ne sait pas"),1,0)+IF($Q27="Non",1,0)+IF(OR($S27="Non",$S27="Ne sait pas"),1,0))</f>
        <v/>
      </c>
      <c r="U27" s="17" t="str">
        <f aca="false">IF($B27="","",IF($T27&gt;=3,"Prioritaire",IF($T27&gt;=1,"À compléter","Documenté")))</f>
        <v/>
      </c>
      <c r="V27" s="17" t="str">
        <f aca="false">IF($B27="","",IF(OR($L27="Recrutement / RH",$L27="Scoring / accès au crédit",$L27="Éducation / formation",$L27="Infrastructure critique",$L27="Décision sur un client ou un tiers",$L27="Autre / à vérifier"),"Domaine sensible ou décision sur une personne à examiner. ","")&amp;IF($K27="À déterminer","Rôle à clarifier. ","")&amp;IF(OR($H27="Envoyer à l'extérieur",$H27="Supprimer",$H27="Payer / engager l'entreprise",$H27="Plusieurs de ces actions",$H27="Ne sait pas"),"Actions critiques possibles sans validation à revoir. ","")&amp;IF(OR($I27="Compte personnel d'un salarié",$I27="Compte administrateur",$I27="Ne sait pas"),"Droits trop larges : prévoir un compte dédié. ","")&amp;IF($J27="","Responsable à désigner. ","")&amp;IF(OR($E27="Un salarié directement",$E27="Ne sait pas"),"Mise en place hors circuit à régulariser. ","")&amp;IF(OR($N27="Jamais",$N27="Ne sait pas"),"Validation humaine à définir. ","")&amp;IF(OR($O27="Non",$O27="Ne sait pas"),"Procédure d'arrêt à prévoir. ","")&amp;IF(OR($P27="Non",$P27="Ne sait pas"),"Traçabilité à mettre en place. ","")&amp;IF($Q27="Non","Équipe à sensibiliser. ","")&amp;IF(OR($S27="Non",$S27="Ne sait pas"),"Information des personnes à prévoir. ",""))</f>
        <v/>
      </c>
      <c r="W27" s="14"/>
    </row>
    <row r="28" customFormat="false" ht="31.5" hidden="false" customHeight="true" outlineLevel="0" collapsed="false">
      <c r="A28" s="13" t="n">
        <v>23</v>
      </c>
      <c r="B28" s="14"/>
      <c r="C28" s="14"/>
      <c r="D28" s="14"/>
      <c r="E28" s="14"/>
      <c r="F28" s="14"/>
      <c r="G28" s="14"/>
      <c r="H28" s="14"/>
      <c r="I28" s="14"/>
      <c r="J28" s="14"/>
      <c r="K28" s="14"/>
      <c r="L28" s="14"/>
      <c r="M28" s="14"/>
      <c r="N28" s="14"/>
      <c r="O28" s="14"/>
      <c r="P28" s="14"/>
      <c r="Q28" s="14"/>
      <c r="R28" s="15"/>
      <c r="S28" s="14"/>
      <c r="T28" s="16" t="str">
        <f aca="false">IF($B28="","",IF(OR($L28="Recrutement / RH",$L28="Scoring / accès au crédit",$L28="Éducation / formation",$L28="Infrastructure critique",$L28="Décision sur un client ou un tiers",$L28="Autre / à vérifier"),1,0)+IF($K28="À déterminer",1,0)+IF(OR($H28="Envoyer à l'extérieur",$H28="Supprimer",$H28="Payer / engager l'entreprise",$H28="Plusieurs de ces actions",$H28="Ne sait pas"),1,0)+IF(OR($I28="Compte personnel d'un salarié",$I28="Compte administrateur",$I28="Ne sait pas"),1,0)+IF($J28="",1,0)+IF(OR($E28="Un salarié directement",$E28="Ne sait pas"),1,0)+IF(OR($N28="Jamais",$N28="Ne sait pas"),1,0)+IF(OR($O28="Non",$O28="Ne sait pas"),1,0)+IF(OR($P28="Non",$P28="Ne sait pas"),1,0)+IF($Q28="Non",1,0)+IF(OR($S28="Non",$S28="Ne sait pas"),1,0))</f>
        <v/>
      </c>
      <c r="U28" s="17" t="str">
        <f aca="false">IF($B28="","",IF($T28&gt;=3,"Prioritaire",IF($T28&gt;=1,"À compléter","Documenté")))</f>
        <v/>
      </c>
      <c r="V28" s="17" t="str">
        <f aca="false">IF($B28="","",IF(OR($L28="Recrutement / RH",$L28="Scoring / accès au crédit",$L28="Éducation / formation",$L28="Infrastructure critique",$L28="Décision sur un client ou un tiers",$L28="Autre / à vérifier"),"Domaine sensible ou décision sur une personne à examiner. ","")&amp;IF($K28="À déterminer","Rôle à clarifier. ","")&amp;IF(OR($H28="Envoyer à l'extérieur",$H28="Supprimer",$H28="Payer / engager l'entreprise",$H28="Plusieurs de ces actions",$H28="Ne sait pas"),"Actions critiques possibles sans validation à revoir. ","")&amp;IF(OR($I28="Compte personnel d'un salarié",$I28="Compte administrateur",$I28="Ne sait pas"),"Droits trop larges : prévoir un compte dédié. ","")&amp;IF($J28="","Responsable à désigner. ","")&amp;IF(OR($E28="Un salarié directement",$E28="Ne sait pas"),"Mise en place hors circuit à régulariser. ","")&amp;IF(OR($N28="Jamais",$N28="Ne sait pas"),"Validation humaine à définir. ","")&amp;IF(OR($O28="Non",$O28="Ne sait pas"),"Procédure d'arrêt à prévoir. ","")&amp;IF(OR($P28="Non",$P28="Ne sait pas"),"Traçabilité à mettre en place. ","")&amp;IF($Q28="Non","Équipe à sensibiliser. ","")&amp;IF(OR($S28="Non",$S28="Ne sait pas"),"Information des personnes à prévoir. ",""))</f>
        <v/>
      </c>
      <c r="W28" s="14"/>
    </row>
    <row r="29" customFormat="false" ht="31.5" hidden="false" customHeight="true" outlineLevel="0" collapsed="false">
      <c r="A29" s="13" t="n">
        <v>24</v>
      </c>
      <c r="B29" s="14"/>
      <c r="C29" s="14"/>
      <c r="D29" s="14"/>
      <c r="E29" s="14"/>
      <c r="F29" s="14"/>
      <c r="G29" s="14"/>
      <c r="H29" s="14"/>
      <c r="I29" s="14"/>
      <c r="J29" s="14"/>
      <c r="K29" s="14"/>
      <c r="L29" s="14"/>
      <c r="M29" s="14"/>
      <c r="N29" s="14"/>
      <c r="O29" s="14"/>
      <c r="P29" s="14"/>
      <c r="Q29" s="14"/>
      <c r="R29" s="15"/>
      <c r="S29" s="14"/>
      <c r="T29" s="16" t="str">
        <f aca="false">IF($B29="","",IF(OR($L29="Recrutement / RH",$L29="Scoring / accès au crédit",$L29="Éducation / formation",$L29="Infrastructure critique",$L29="Décision sur un client ou un tiers",$L29="Autre / à vérifier"),1,0)+IF($K29="À déterminer",1,0)+IF(OR($H29="Envoyer à l'extérieur",$H29="Supprimer",$H29="Payer / engager l'entreprise",$H29="Plusieurs de ces actions",$H29="Ne sait pas"),1,0)+IF(OR($I29="Compte personnel d'un salarié",$I29="Compte administrateur",$I29="Ne sait pas"),1,0)+IF($J29="",1,0)+IF(OR($E29="Un salarié directement",$E29="Ne sait pas"),1,0)+IF(OR($N29="Jamais",$N29="Ne sait pas"),1,0)+IF(OR($O29="Non",$O29="Ne sait pas"),1,0)+IF(OR($P29="Non",$P29="Ne sait pas"),1,0)+IF($Q29="Non",1,0)+IF(OR($S29="Non",$S29="Ne sait pas"),1,0))</f>
        <v/>
      </c>
      <c r="U29" s="17" t="str">
        <f aca="false">IF($B29="","",IF($T29&gt;=3,"Prioritaire",IF($T29&gt;=1,"À compléter","Documenté")))</f>
        <v/>
      </c>
      <c r="V29" s="17" t="str">
        <f aca="false">IF($B29="","",IF(OR($L29="Recrutement / RH",$L29="Scoring / accès au crédit",$L29="Éducation / formation",$L29="Infrastructure critique",$L29="Décision sur un client ou un tiers",$L29="Autre / à vérifier"),"Domaine sensible ou décision sur une personne à examiner. ","")&amp;IF($K29="À déterminer","Rôle à clarifier. ","")&amp;IF(OR($H29="Envoyer à l'extérieur",$H29="Supprimer",$H29="Payer / engager l'entreprise",$H29="Plusieurs de ces actions",$H29="Ne sait pas"),"Actions critiques possibles sans validation à revoir. ","")&amp;IF(OR($I29="Compte personnel d'un salarié",$I29="Compte administrateur",$I29="Ne sait pas"),"Droits trop larges : prévoir un compte dédié. ","")&amp;IF($J29="","Responsable à désigner. ","")&amp;IF(OR($E29="Un salarié directement",$E29="Ne sait pas"),"Mise en place hors circuit à régulariser. ","")&amp;IF(OR($N29="Jamais",$N29="Ne sait pas"),"Validation humaine à définir. ","")&amp;IF(OR($O29="Non",$O29="Ne sait pas"),"Procédure d'arrêt à prévoir. ","")&amp;IF(OR($P29="Non",$P29="Ne sait pas"),"Traçabilité à mettre en place. ","")&amp;IF($Q29="Non","Équipe à sensibiliser. ","")&amp;IF(OR($S29="Non",$S29="Ne sait pas"),"Information des personnes à prévoir. ",""))</f>
        <v/>
      </c>
      <c r="W29" s="14"/>
    </row>
    <row r="30" customFormat="false" ht="31.5" hidden="false" customHeight="true" outlineLevel="0" collapsed="false">
      <c r="A30" s="13" t="n">
        <v>25</v>
      </c>
      <c r="B30" s="14"/>
      <c r="C30" s="14"/>
      <c r="D30" s="14"/>
      <c r="E30" s="14"/>
      <c r="F30" s="14"/>
      <c r="G30" s="14"/>
      <c r="H30" s="14"/>
      <c r="I30" s="14"/>
      <c r="J30" s="14"/>
      <c r="K30" s="14"/>
      <c r="L30" s="14"/>
      <c r="M30" s="14"/>
      <c r="N30" s="14"/>
      <c r="O30" s="14"/>
      <c r="P30" s="14"/>
      <c r="Q30" s="14"/>
      <c r="R30" s="15"/>
      <c r="S30" s="14"/>
      <c r="T30" s="16" t="str">
        <f aca="false">IF($B30="","",IF(OR($L30="Recrutement / RH",$L30="Scoring / accès au crédit",$L30="Éducation / formation",$L30="Infrastructure critique",$L30="Décision sur un client ou un tiers",$L30="Autre / à vérifier"),1,0)+IF($K30="À déterminer",1,0)+IF(OR($H30="Envoyer à l'extérieur",$H30="Supprimer",$H30="Payer / engager l'entreprise",$H30="Plusieurs de ces actions",$H30="Ne sait pas"),1,0)+IF(OR($I30="Compte personnel d'un salarié",$I30="Compte administrateur",$I30="Ne sait pas"),1,0)+IF($J30="",1,0)+IF(OR($E30="Un salarié directement",$E30="Ne sait pas"),1,0)+IF(OR($N30="Jamais",$N30="Ne sait pas"),1,0)+IF(OR($O30="Non",$O30="Ne sait pas"),1,0)+IF(OR($P30="Non",$P30="Ne sait pas"),1,0)+IF($Q30="Non",1,0)+IF(OR($S30="Non",$S30="Ne sait pas"),1,0))</f>
        <v/>
      </c>
      <c r="U30" s="17" t="str">
        <f aca="false">IF($B30="","",IF($T30&gt;=3,"Prioritaire",IF($T30&gt;=1,"À compléter","Documenté")))</f>
        <v/>
      </c>
      <c r="V30" s="17" t="str">
        <f aca="false">IF($B30="","",IF(OR($L30="Recrutement / RH",$L30="Scoring / accès au crédit",$L30="Éducation / formation",$L30="Infrastructure critique",$L30="Décision sur un client ou un tiers",$L30="Autre / à vérifier"),"Domaine sensible ou décision sur une personne à examiner. ","")&amp;IF($K30="À déterminer","Rôle à clarifier. ","")&amp;IF(OR($H30="Envoyer à l'extérieur",$H30="Supprimer",$H30="Payer / engager l'entreprise",$H30="Plusieurs de ces actions",$H30="Ne sait pas"),"Actions critiques possibles sans validation à revoir. ","")&amp;IF(OR($I30="Compte personnel d'un salarié",$I30="Compte administrateur",$I30="Ne sait pas"),"Droits trop larges : prévoir un compte dédié. ","")&amp;IF($J30="","Responsable à désigner. ","")&amp;IF(OR($E30="Un salarié directement",$E30="Ne sait pas"),"Mise en place hors circuit à régulariser. ","")&amp;IF(OR($N30="Jamais",$N30="Ne sait pas"),"Validation humaine à définir. ","")&amp;IF(OR($O30="Non",$O30="Ne sait pas"),"Procédure d'arrêt à prévoir. ","")&amp;IF(OR($P30="Non",$P30="Ne sait pas"),"Traçabilité à mettre en place. ","")&amp;IF($Q30="Non","Équipe à sensibiliser. ","")&amp;IF(OR($S30="Non",$S30="Ne sait pas"),"Information des personnes à prévoir. ",""))</f>
        <v/>
      </c>
      <c r="W30" s="14"/>
    </row>
    <row r="31" customFormat="false" ht="31.5" hidden="false" customHeight="true" outlineLevel="0" collapsed="false">
      <c r="A31" s="13" t="n">
        <v>26</v>
      </c>
      <c r="B31" s="14"/>
      <c r="C31" s="14"/>
      <c r="D31" s="14"/>
      <c r="E31" s="14"/>
      <c r="F31" s="14"/>
      <c r="G31" s="14"/>
      <c r="H31" s="14"/>
      <c r="I31" s="14"/>
      <c r="J31" s="14"/>
      <c r="K31" s="14"/>
      <c r="L31" s="14"/>
      <c r="M31" s="14"/>
      <c r="N31" s="14"/>
      <c r="O31" s="14"/>
      <c r="P31" s="14"/>
      <c r="Q31" s="14"/>
      <c r="R31" s="15"/>
      <c r="S31" s="14"/>
      <c r="T31" s="16" t="str">
        <f aca="false">IF($B31="","",IF(OR($L31="Recrutement / RH",$L31="Scoring / accès au crédit",$L31="Éducation / formation",$L31="Infrastructure critique",$L31="Décision sur un client ou un tiers",$L31="Autre / à vérifier"),1,0)+IF($K31="À déterminer",1,0)+IF(OR($H31="Envoyer à l'extérieur",$H31="Supprimer",$H31="Payer / engager l'entreprise",$H31="Plusieurs de ces actions",$H31="Ne sait pas"),1,0)+IF(OR($I31="Compte personnel d'un salarié",$I31="Compte administrateur",$I31="Ne sait pas"),1,0)+IF($J31="",1,0)+IF(OR($E31="Un salarié directement",$E31="Ne sait pas"),1,0)+IF(OR($N31="Jamais",$N31="Ne sait pas"),1,0)+IF(OR($O31="Non",$O31="Ne sait pas"),1,0)+IF(OR($P31="Non",$P31="Ne sait pas"),1,0)+IF($Q31="Non",1,0)+IF(OR($S31="Non",$S31="Ne sait pas"),1,0))</f>
        <v/>
      </c>
      <c r="U31" s="17" t="str">
        <f aca="false">IF($B31="","",IF($T31&gt;=3,"Prioritaire",IF($T31&gt;=1,"À compléter","Documenté")))</f>
        <v/>
      </c>
      <c r="V31" s="17" t="str">
        <f aca="false">IF($B31="","",IF(OR($L31="Recrutement / RH",$L31="Scoring / accès au crédit",$L31="Éducation / formation",$L31="Infrastructure critique",$L31="Décision sur un client ou un tiers",$L31="Autre / à vérifier"),"Domaine sensible ou décision sur une personne à examiner. ","")&amp;IF($K31="À déterminer","Rôle à clarifier. ","")&amp;IF(OR($H31="Envoyer à l'extérieur",$H31="Supprimer",$H31="Payer / engager l'entreprise",$H31="Plusieurs de ces actions",$H31="Ne sait pas"),"Actions critiques possibles sans validation à revoir. ","")&amp;IF(OR($I31="Compte personnel d'un salarié",$I31="Compte administrateur",$I31="Ne sait pas"),"Droits trop larges : prévoir un compte dédié. ","")&amp;IF($J31="","Responsable à désigner. ","")&amp;IF(OR($E31="Un salarié directement",$E31="Ne sait pas"),"Mise en place hors circuit à régulariser. ","")&amp;IF(OR($N31="Jamais",$N31="Ne sait pas"),"Validation humaine à définir. ","")&amp;IF(OR($O31="Non",$O31="Ne sait pas"),"Procédure d'arrêt à prévoir. ","")&amp;IF(OR($P31="Non",$P31="Ne sait pas"),"Traçabilité à mettre en place. ","")&amp;IF($Q31="Non","Équipe à sensibiliser. ","")&amp;IF(OR($S31="Non",$S31="Ne sait pas"),"Information des personnes à prévoir. ",""))</f>
        <v/>
      </c>
      <c r="W31" s="14"/>
    </row>
    <row r="32" customFormat="false" ht="31.5" hidden="false" customHeight="true" outlineLevel="0" collapsed="false">
      <c r="A32" s="13" t="n">
        <v>27</v>
      </c>
      <c r="B32" s="14"/>
      <c r="C32" s="14"/>
      <c r="D32" s="14"/>
      <c r="E32" s="14"/>
      <c r="F32" s="14"/>
      <c r="G32" s="14"/>
      <c r="H32" s="14"/>
      <c r="I32" s="14"/>
      <c r="J32" s="14"/>
      <c r="K32" s="14"/>
      <c r="L32" s="14"/>
      <c r="M32" s="14"/>
      <c r="N32" s="14"/>
      <c r="O32" s="14"/>
      <c r="P32" s="14"/>
      <c r="Q32" s="14"/>
      <c r="R32" s="15"/>
      <c r="S32" s="14"/>
      <c r="T32" s="16" t="str">
        <f aca="false">IF($B32="","",IF(OR($L32="Recrutement / RH",$L32="Scoring / accès au crédit",$L32="Éducation / formation",$L32="Infrastructure critique",$L32="Décision sur un client ou un tiers",$L32="Autre / à vérifier"),1,0)+IF($K32="À déterminer",1,0)+IF(OR($H32="Envoyer à l'extérieur",$H32="Supprimer",$H32="Payer / engager l'entreprise",$H32="Plusieurs de ces actions",$H32="Ne sait pas"),1,0)+IF(OR($I32="Compte personnel d'un salarié",$I32="Compte administrateur",$I32="Ne sait pas"),1,0)+IF($J32="",1,0)+IF(OR($E32="Un salarié directement",$E32="Ne sait pas"),1,0)+IF(OR($N32="Jamais",$N32="Ne sait pas"),1,0)+IF(OR($O32="Non",$O32="Ne sait pas"),1,0)+IF(OR($P32="Non",$P32="Ne sait pas"),1,0)+IF($Q32="Non",1,0)+IF(OR($S32="Non",$S32="Ne sait pas"),1,0))</f>
        <v/>
      </c>
      <c r="U32" s="17" t="str">
        <f aca="false">IF($B32="","",IF($T32&gt;=3,"Prioritaire",IF($T32&gt;=1,"À compléter","Documenté")))</f>
        <v/>
      </c>
      <c r="V32" s="17" t="str">
        <f aca="false">IF($B32="","",IF(OR($L32="Recrutement / RH",$L32="Scoring / accès au crédit",$L32="Éducation / formation",$L32="Infrastructure critique",$L32="Décision sur un client ou un tiers",$L32="Autre / à vérifier"),"Domaine sensible ou décision sur une personne à examiner. ","")&amp;IF($K32="À déterminer","Rôle à clarifier. ","")&amp;IF(OR($H32="Envoyer à l'extérieur",$H32="Supprimer",$H32="Payer / engager l'entreprise",$H32="Plusieurs de ces actions",$H32="Ne sait pas"),"Actions critiques possibles sans validation à revoir. ","")&amp;IF(OR($I32="Compte personnel d'un salarié",$I32="Compte administrateur",$I32="Ne sait pas"),"Droits trop larges : prévoir un compte dédié. ","")&amp;IF($J32="","Responsable à désigner. ","")&amp;IF(OR($E32="Un salarié directement",$E32="Ne sait pas"),"Mise en place hors circuit à régulariser. ","")&amp;IF(OR($N32="Jamais",$N32="Ne sait pas"),"Validation humaine à définir. ","")&amp;IF(OR($O32="Non",$O32="Ne sait pas"),"Procédure d'arrêt à prévoir. ","")&amp;IF(OR($P32="Non",$P32="Ne sait pas"),"Traçabilité à mettre en place. ","")&amp;IF($Q32="Non","Équipe à sensibiliser. ","")&amp;IF(OR($S32="Non",$S32="Ne sait pas"),"Information des personnes à prévoir. ",""))</f>
        <v/>
      </c>
      <c r="W32" s="14"/>
    </row>
    <row r="33" customFormat="false" ht="31.5" hidden="false" customHeight="true" outlineLevel="0" collapsed="false">
      <c r="A33" s="13" t="n">
        <v>28</v>
      </c>
      <c r="B33" s="14"/>
      <c r="C33" s="14"/>
      <c r="D33" s="14"/>
      <c r="E33" s="14"/>
      <c r="F33" s="14"/>
      <c r="G33" s="14"/>
      <c r="H33" s="14"/>
      <c r="I33" s="14"/>
      <c r="J33" s="14"/>
      <c r="K33" s="14"/>
      <c r="L33" s="14"/>
      <c r="M33" s="14"/>
      <c r="N33" s="14"/>
      <c r="O33" s="14"/>
      <c r="P33" s="14"/>
      <c r="Q33" s="14"/>
      <c r="R33" s="15"/>
      <c r="S33" s="14"/>
      <c r="T33" s="16" t="str">
        <f aca="false">IF($B33="","",IF(OR($L33="Recrutement / RH",$L33="Scoring / accès au crédit",$L33="Éducation / formation",$L33="Infrastructure critique",$L33="Décision sur un client ou un tiers",$L33="Autre / à vérifier"),1,0)+IF($K33="À déterminer",1,0)+IF(OR($H33="Envoyer à l'extérieur",$H33="Supprimer",$H33="Payer / engager l'entreprise",$H33="Plusieurs de ces actions",$H33="Ne sait pas"),1,0)+IF(OR($I33="Compte personnel d'un salarié",$I33="Compte administrateur",$I33="Ne sait pas"),1,0)+IF($J33="",1,0)+IF(OR($E33="Un salarié directement",$E33="Ne sait pas"),1,0)+IF(OR($N33="Jamais",$N33="Ne sait pas"),1,0)+IF(OR($O33="Non",$O33="Ne sait pas"),1,0)+IF(OR($P33="Non",$P33="Ne sait pas"),1,0)+IF($Q33="Non",1,0)+IF(OR($S33="Non",$S33="Ne sait pas"),1,0))</f>
        <v/>
      </c>
      <c r="U33" s="17" t="str">
        <f aca="false">IF($B33="","",IF($T33&gt;=3,"Prioritaire",IF($T33&gt;=1,"À compléter","Documenté")))</f>
        <v/>
      </c>
      <c r="V33" s="17" t="str">
        <f aca="false">IF($B33="","",IF(OR($L33="Recrutement / RH",$L33="Scoring / accès au crédit",$L33="Éducation / formation",$L33="Infrastructure critique",$L33="Décision sur un client ou un tiers",$L33="Autre / à vérifier"),"Domaine sensible ou décision sur une personne à examiner. ","")&amp;IF($K33="À déterminer","Rôle à clarifier. ","")&amp;IF(OR($H33="Envoyer à l'extérieur",$H33="Supprimer",$H33="Payer / engager l'entreprise",$H33="Plusieurs de ces actions",$H33="Ne sait pas"),"Actions critiques possibles sans validation à revoir. ","")&amp;IF(OR($I33="Compte personnel d'un salarié",$I33="Compte administrateur",$I33="Ne sait pas"),"Droits trop larges : prévoir un compte dédié. ","")&amp;IF($J33="","Responsable à désigner. ","")&amp;IF(OR($E33="Un salarié directement",$E33="Ne sait pas"),"Mise en place hors circuit à régulariser. ","")&amp;IF(OR($N33="Jamais",$N33="Ne sait pas"),"Validation humaine à définir. ","")&amp;IF(OR($O33="Non",$O33="Ne sait pas"),"Procédure d'arrêt à prévoir. ","")&amp;IF(OR($P33="Non",$P33="Ne sait pas"),"Traçabilité à mettre en place. ","")&amp;IF($Q33="Non","Équipe à sensibiliser. ","")&amp;IF(OR($S33="Non",$S33="Ne sait pas"),"Information des personnes à prévoir. ",""))</f>
        <v/>
      </c>
      <c r="W33" s="14"/>
    </row>
    <row r="34" customFormat="false" ht="31.5" hidden="false" customHeight="true" outlineLevel="0" collapsed="false">
      <c r="A34" s="13" t="n">
        <v>29</v>
      </c>
      <c r="B34" s="14"/>
      <c r="C34" s="14"/>
      <c r="D34" s="14"/>
      <c r="E34" s="14"/>
      <c r="F34" s="14"/>
      <c r="G34" s="14"/>
      <c r="H34" s="14"/>
      <c r="I34" s="14"/>
      <c r="J34" s="14"/>
      <c r="K34" s="14"/>
      <c r="L34" s="14"/>
      <c r="M34" s="14"/>
      <c r="N34" s="14"/>
      <c r="O34" s="14"/>
      <c r="P34" s="14"/>
      <c r="Q34" s="14"/>
      <c r="R34" s="15"/>
      <c r="S34" s="14"/>
      <c r="T34" s="16" t="str">
        <f aca="false">IF($B34="","",IF(OR($L34="Recrutement / RH",$L34="Scoring / accès au crédit",$L34="Éducation / formation",$L34="Infrastructure critique",$L34="Décision sur un client ou un tiers",$L34="Autre / à vérifier"),1,0)+IF($K34="À déterminer",1,0)+IF(OR($H34="Envoyer à l'extérieur",$H34="Supprimer",$H34="Payer / engager l'entreprise",$H34="Plusieurs de ces actions",$H34="Ne sait pas"),1,0)+IF(OR($I34="Compte personnel d'un salarié",$I34="Compte administrateur",$I34="Ne sait pas"),1,0)+IF($J34="",1,0)+IF(OR($E34="Un salarié directement",$E34="Ne sait pas"),1,0)+IF(OR($N34="Jamais",$N34="Ne sait pas"),1,0)+IF(OR($O34="Non",$O34="Ne sait pas"),1,0)+IF(OR($P34="Non",$P34="Ne sait pas"),1,0)+IF($Q34="Non",1,0)+IF(OR($S34="Non",$S34="Ne sait pas"),1,0))</f>
        <v/>
      </c>
      <c r="U34" s="17" t="str">
        <f aca="false">IF($B34="","",IF($T34&gt;=3,"Prioritaire",IF($T34&gt;=1,"À compléter","Documenté")))</f>
        <v/>
      </c>
      <c r="V34" s="17" t="str">
        <f aca="false">IF($B34="","",IF(OR($L34="Recrutement / RH",$L34="Scoring / accès au crédit",$L34="Éducation / formation",$L34="Infrastructure critique",$L34="Décision sur un client ou un tiers",$L34="Autre / à vérifier"),"Domaine sensible ou décision sur une personne à examiner. ","")&amp;IF($K34="À déterminer","Rôle à clarifier. ","")&amp;IF(OR($H34="Envoyer à l'extérieur",$H34="Supprimer",$H34="Payer / engager l'entreprise",$H34="Plusieurs de ces actions",$H34="Ne sait pas"),"Actions critiques possibles sans validation à revoir. ","")&amp;IF(OR($I34="Compte personnel d'un salarié",$I34="Compte administrateur",$I34="Ne sait pas"),"Droits trop larges : prévoir un compte dédié. ","")&amp;IF($J34="","Responsable à désigner. ","")&amp;IF(OR($E34="Un salarié directement",$E34="Ne sait pas"),"Mise en place hors circuit à régulariser. ","")&amp;IF(OR($N34="Jamais",$N34="Ne sait pas"),"Validation humaine à définir. ","")&amp;IF(OR($O34="Non",$O34="Ne sait pas"),"Procédure d'arrêt à prévoir. ","")&amp;IF(OR($P34="Non",$P34="Ne sait pas"),"Traçabilité à mettre en place. ","")&amp;IF($Q34="Non","Équipe à sensibiliser. ","")&amp;IF(OR($S34="Non",$S34="Ne sait pas"),"Information des personnes à prévoir. ",""))</f>
        <v/>
      </c>
      <c r="W34" s="14"/>
    </row>
    <row r="35" customFormat="false" ht="31.5" hidden="false" customHeight="true" outlineLevel="0" collapsed="false">
      <c r="A35" s="13" t="n">
        <v>30</v>
      </c>
      <c r="B35" s="14"/>
      <c r="C35" s="14"/>
      <c r="D35" s="14"/>
      <c r="E35" s="14"/>
      <c r="F35" s="14"/>
      <c r="G35" s="14"/>
      <c r="H35" s="14"/>
      <c r="I35" s="14"/>
      <c r="J35" s="14"/>
      <c r="K35" s="14"/>
      <c r="L35" s="14"/>
      <c r="M35" s="14"/>
      <c r="N35" s="14"/>
      <c r="O35" s="14"/>
      <c r="P35" s="14"/>
      <c r="Q35" s="14"/>
      <c r="R35" s="15"/>
      <c r="S35" s="14"/>
      <c r="T35" s="16" t="str">
        <f aca="false">IF($B35="","",IF(OR($L35="Recrutement / RH",$L35="Scoring / accès au crédit",$L35="Éducation / formation",$L35="Infrastructure critique",$L35="Décision sur un client ou un tiers",$L35="Autre / à vérifier"),1,0)+IF($K35="À déterminer",1,0)+IF(OR($H35="Envoyer à l'extérieur",$H35="Supprimer",$H35="Payer / engager l'entreprise",$H35="Plusieurs de ces actions",$H35="Ne sait pas"),1,0)+IF(OR($I35="Compte personnel d'un salarié",$I35="Compte administrateur",$I35="Ne sait pas"),1,0)+IF($J35="",1,0)+IF(OR($E35="Un salarié directement",$E35="Ne sait pas"),1,0)+IF(OR($N35="Jamais",$N35="Ne sait pas"),1,0)+IF(OR($O35="Non",$O35="Ne sait pas"),1,0)+IF(OR($P35="Non",$P35="Ne sait pas"),1,0)+IF($Q35="Non",1,0)+IF(OR($S35="Non",$S35="Ne sait pas"),1,0))</f>
        <v/>
      </c>
      <c r="U35" s="17" t="str">
        <f aca="false">IF($B35="","",IF($T35&gt;=3,"Prioritaire",IF($T35&gt;=1,"À compléter","Documenté")))</f>
        <v/>
      </c>
      <c r="V35" s="17" t="str">
        <f aca="false">IF($B35="","",IF(OR($L35="Recrutement / RH",$L35="Scoring / accès au crédit",$L35="Éducation / formation",$L35="Infrastructure critique",$L35="Décision sur un client ou un tiers",$L35="Autre / à vérifier"),"Domaine sensible ou décision sur une personne à examiner. ","")&amp;IF($K35="À déterminer","Rôle à clarifier. ","")&amp;IF(OR($H35="Envoyer à l'extérieur",$H35="Supprimer",$H35="Payer / engager l'entreprise",$H35="Plusieurs de ces actions",$H35="Ne sait pas"),"Actions critiques possibles sans validation à revoir. ","")&amp;IF(OR($I35="Compte personnel d'un salarié",$I35="Compte administrateur",$I35="Ne sait pas"),"Droits trop larges : prévoir un compte dédié. ","")&amp;IF($J35="","Responsable à désigner. ","")&amp;IF(OR($E35="Un salarié directement",$E35="Ne sait pas"),"Mise en place hors circuit à régulariser. ","")&amp;IF(OR($N35="Jamais",$N35="Ne sait pas"),"Validation humaine à définir. ","")&amp;IF(OR($O35="Non",$O35="Ne sait pas"),"Procédure d'arrêt à prévoir. ","")&amp;IF(OR($P35="Non",$P35="Ne sait pas"),"Traçabilité à mettre en place. ","")&amp;IF($Q35="Non","Équipe à sensibiliser. ","")&amp;IF(OR($S35="Non",$S35="Ne sait pas"),"Information des personnes à prévoir. ",""))</f>
        <v/>
      </c>
      <c r="W35" s="14"/>
    </row>
    <row r="36" customFormat="false" ht="31.5" hidden="false" customHeight="true" outlineLevel="0" collapsed="false">
      <c r="A36" s="13" t="n">
        <v>31</v>
      </c>
      <c r="B36" s="14"/>
      <c r="C36" s="14"/>
      <c r="D36" s="14"/>
      <c r="E36" s="14"/>
      <c r="F36" s="14"/>
      <c r="G36" s="14"/>
      <c r="H36" s="14"/>
      <c r="I36" s="14"/>
      <c r="J36" s="14"/>
      <c r="K36" s="14"/>
      <c r="L36" s="14"/>
      <c r="M36" s="14"/>
      <c r="N36" s="14"/>
      <c r="O36" s="14"/>
      <c r="P36" s="14"/>
      <c r="Q36" s="14"/>
      <c r="R36" s="15"/>
      <c r="S36" s="14"/>
      <c r="T36" s="16" t="str">
        <f aca="false">IF($B36="","",IF(OR($L36="Recrutement / RH",$L36="Scoring / accès au crédit",$L36="Éducation / formation",$L36="Infrastructure critique",$L36="Décision sur un client ou un tiers",$L36="Autre / à vérifier"),1,0)+IF($K36="À déterminer",1,0)+IF(OR($H36="Envoyer à l'extérieur",$H36="Supprimer",$H36="Payer / engager l'entreprise",$H36="Plusieurs de ces actions",$H36="Ne sait pas"),1,0)+IF(OR($I36="Compte personnel d'un salarié",$I36="Compte administrateur",$I36="Ne sait pas"),1,0)+IF($J36="",1,0)+IF(OR($E36="Un salarié directement",$E36="Ne sait pas"),1,0)+IF(OR($N36="Jamais",$N36="Ne sait pas"),1,0)+IF(OR($O36="Non",$O36="Ne sait pas"),1,0)+IF(OR($P36="Non",$P36="Ne sait pas"),1,0)+IF($Q36="Non",1,0)+IF(OR($S36="Non",$S36="Ne sait pas"),1,0))</f>
        <v/>
      </c>
      <c r="U36" s="17" t="str">
        <f aca="false">IF($B36="","",IF($T36&gt;=3,"Prioritaire",IF($T36&gt;=1,"À compléter","Documenté")))</f>
        <v/>
      </c>
      <c r="V36" s="17" t="str">
        <f aca="false">IF($B36="","",IF(OR($L36="Recrutement / RH",$L36="Scoring / accès au crédit",$L36="Éducation / formation",$L36="Infrastructure critique",$L36="Décision sur un client ou un tiers",$L36="Autre / à vérifier"),"Domaine sensible ou décision sur une personne à examiner. ","")&amp;IF($K36="À déterminer","Rôle à clarifier. ","")&amp;IF(OR($H36="Envoyer à l'extérieur",$H36="Supprimer",$H36="Payer / engager l'entreprise",$H36="Plusieurs de ces actions",$H36="Ne sait pas"),"Actions critiques possibles sans validation à revoir. ","")&amp;IF(OR($I36="Compte personnel d'un salarié",$I36="Compte administrateur",$I36="Ne sait pas"),"Droits trop larges : prévoir un compte dédié. ","")&amp;IF($J36="","Responsable à désigner. ","")&amp;IF(OR($E36="Un salarié directement",$E36="Ne sait pas"),"Mise en place hors circuit à régulariser. ","")&amp;IF(OR($N36="Jamais",$N36="Ne sait pas"),"Validation humaine à définir. ","")&amp;IF(OR($O36="Non",$O36="Ne sait pas"),"Procédure d'arrêt à prévoir. ","")&amp;IF(OR($P36="Non",$P36="Ne sait pas"),"Traçabilité à mettre en place. ","")&amp;IF($Q36="Non","Équipe à sensibiliser. ","")&amp;IF(OR($S36="Non",$S36="Ne sait pas"),"Information des personnes à prévoir. ",""))</f>
        <v/>
      </c>
      <c r="W36" s="14"/>
    </row>
    <row r="37" customFormat="false" ht="31.5" hidden="false" customHeight="true" outlineLevel="0" collapsed="false">
      <c r="A37" s="13" t="n">
        <v>32</v>
      </c>
      <c r="B37" s="14"/>
      <c r="C37" s="14"/>
      <c r="D37" s="14"/>
      <c r="E37" s="14"/>
      <c r="F37" s="14"/>
      <c r="G37" s="14"/>
      <c r="H37" s="14"/>
      <c r="I37" s="14"/>
      <c r="J37" s="14"/>
      <c r="K37" s="14"/>
      <c r="L37" s="14"/>
      <c r="M37" s="14"/>
      <c r="N37" s="14"/>
      <c r="O37" s="14"/>
      <c r="P37" s="14"/>
      <c r="Q37" s="14"/>
      <c r="R37" s="15"/>
      <c r="S37" s="14"/>
      <c r="T37" s="16" t="str">
        <f aca="false">IF($B37="","",IF(OR($L37="Recrutement / RH",$L37="Scoring / accès au crédit",$L37="Éducation / formation",$L37="Infrastructure critique",$L37="Décision sur un client ou un tiers",$L37="Autre / à vérifier"),1,0)+IF($K37="À déterminer",1,0)+IF(OR($H37="Envoyer à l'extérieur",$H37="Supprimer",$H37="Payer / engager l'entreprise",$H37="Plusieurs de ces actions",$H37="Ne sait pas"),1,0)+IF(OR($I37="Compte personnel d'un salarié",$I37="Compte administrateur",$I37="Ne sait pas"),1,0)+IF($J37="",1,0)+IF(OR($E37="Un salarié directement",$E37="Ne sait pas"),1,0)+IF(OR($N37="Jamais",$N37="Ne sait pas"),1,0)+IF(OR($O37="Non",$O37="Ne sait pas"),1,0)+IF(OR($P37="Non",$P37="Ne sait pas"),1,0)+IF($Q37="Non",1,0)+IF(OR($S37="Non",$S37="Ne sait pas"),1,0))</f>
        <v/>
      </c>
      <c r="U37" s="17" t="str">
        <f aca="false">IF($B37="","",IF($T37&gt;=3,"Prioritaire",IF($T37&gt;=1,"À compléter","Documenté")))</f>
        <v/>
      </c>
      <c r="V37" s="17" t="str">
        <f aca="false">IF($B37="","",IF(OR($L37="Recrutement / RH",$L37="Scoring / accès au crédit",$L37="Éducation / formation",$L37="Infrastructure critique",$L37="Décision sur un client ou un tiers",$L37="Autre / à vérifier"),"Domaine sensible ou décision sur une personne à examiner. ","")&amp;IF($K37="À déterminer","Rôle à clarifier. ","")&amp;IF(OR($H37="Envoyer à l'extérieur",$H37="Supprimer",$H37="Payer / engager l'entreprise",$H37="Plusieurs de ces actions",$H37="Ne sait pas"),"Actions critiques possibles sans validation à revoir. ","")&amp;IF(OR($I37="Compte personnel d'un salarié",$I37="Compte administrateur",$I37="Ne sait pas"),"Droits trop larges : prévoir un compte dédié. ","")&amp;IF($J37="","Responsable à désigner. ","")&amp;IF(OR($E37="Un salarié directement",$E37="Ne sait pas"),"Mise en place hors circuit à régulariser. ","")&amp;IF(OR($N37="Jamais",$N37="Ne sait pas"),"Validation humaine à définir. ","")&amp;IF(OR($O37="Non",$O37="Ne sait pas"),"Procédure d'arrêt à prévoir. ","")&amp;IF(OR($P37="Non",$P37="Ne sait pas"),"Traçabilité à mettre en place. ","")&amp;IF($Q37="Non","Équipe à sensibiliser. ","")&amp;IF(OR($S37="Non",$S37="Ne sait pas"),"Information des personnes à prévoir. ",""))</f>
        <v/>
      </c>
      <c r="W37" s="14"/>
    </row>
    <row r="38" customFormat="false" ht="31.5" hidden="false" customHeight="true" outlineLevel="0" collapsed="false">
      <c r="A38" s="13" t="n">
        <v>33</v>
      </c>
      <c r="B38" s="14"/>
      <c r="C38" s="14"/>
      <c r="D38" s="14"/>
      <c r="E38" s="14"/>
      <c r="F38" s="14"/>
      <c r="G38" s="14"/>
      <c r="H38" s="14"/>
      <c r="I38" s="14"/>
      <c r="J38" s="14"/>
      <c r="K38" s="14"/>
      <c r="L38" s="14"/>
      <c r="M38" s="14"/>
      <c r="N38" s="14"/>
      <c r="O38" s="14"/>
      <c r="P38" s="14"/>
      <c r="Q38" s="14"/>
      <c r="R38" s="15"/>
      <c r="S38" s="14"/>
      <c r="T38" s="16" t="str">
        <f aca="false">IF($B38="","",IF(OR($L38="Recrutement / RH",$L38="Scoring / accès au crédit",$L38="Éducation / formation",$L38="Infrastructure critique",$L38="Décision sur un client ou un tiers",$L38="Autre / à vérifier"),1,0)+IF($K38="À déterminer",1,0)+IF(OR($H38="Envoyer à l'extérieur",$H38="Supprimer",$H38="Payer / engager l'entreprise",$H38="Plusieurs de ces actions",$H38="Ne sait pas"),1,0)+IF(OR($I38="Compte personnel d'un salarié",$I38="Compte administrateur",$I38="Ne sait pas"),1,0)+IF($J38="",1,0)+IF(OR($E38="Un salarié directement",$E38="Ne sait pas"),1,0)+IF(OR($N38="Jamais",$N38="Ne sait pas"),1,0)+IF(OR($O38="Non",$O38="Ne sait pas"),1,0)+IF(OR($P38="Non",$P38="Ne sait pas"),1,0)+IF($Q38="Non",1,0)+IF(OR($S38="Non",$S38="Ne sait pas"),1,0))</f>
        <v/>
      </c>
      <c r="U38" s="17" t="str">
        <f aca="false">IF($B38="","",IF($T38&gt;=3,"Prioritaire",IF($T38&gt;=1,"À compléter","Documenté")))</f>
        <v/>
      </c>
      <c r="V38" s="17" t="str">
        <f aca="false">IF($B38="","",IF(OR($L38="Recrutement / RH",$L38="Scoring / accès au crédit",$L38="Éducation / formation",$L38="Infrastructure critique",$L38="Décision sur un client ou un tiers",$L38="Autre / à vérifier"),"Domaine sensible ou décision sur une personne à examiner. ","")&amp;IF($K38="À déterminer","Rôle à clarifier. ","")&amp;IF(OR($H38="Envoyer à l'extérieur",$H38="Supprimer",$H38="Payer / engager l'entreprise",$H38="Plusieurs de ces actions",$H38="Ne sait pas"),"Actions critiques possibles sans validation à revoir. ","")&amp;IF(OR($I38="Compte personnel d'un salarié",$I38="Compte administrateur",$I38="Ne sait pas"),"Droits trop larges : prévoir un compte dédié. ","")&amp;IF($J38="","Responsable à désigner. ","")&amp;IF(OR($E38="Un salarié directement",$E38="Ne sait pas"),"Mise en place hors circuit à régulariser. ","")&amp;IF(OR($N38="Jamais",$N38="Ne sait pas"),"Validation humaine à définir. ","")&amp;IF(OR($O38="Non",$O38="Ne sait pas"),"Procédure d'arrêt à prévoir. ","")&amp;IF(OR($P38="Non",$P38="Ne sait pas"),"Traçabilité à mettre en place. ","")&amp;IF($Q38="Non","Équipe à sensibiliser. ","")&amp;IF(OR($S38="Non",$S38="Ne sait pas"),"Information des personnes à prévoir. ",""))</f>
        <v/>
      </c>
      <c r="W38" s="14"/>
    </row>
    <row r="39" customFormat="false" ht="31.5" hidden="false" customHeight="true" outlineLevel="0" collapsed="false">
      <c r="A39" s="13" t="n">
        <v>34</v>
      </c>
      <c r="B39" s="14"/>
      <c r="C39" s="14"/>
      <c r="D39" s="14"/>
      <c r="E39" s="14"/>
      <c r="F39" s="14"/>
      <c r="G39" s="14"/>
      <c r="H39" s="14"/>
      <c r="I39" s="14"/>
      <c r="J39" s="14"/>
      <c r="K39" s="14"/>
      <c r="L39" s="14"/>
      <c r="M39" s="14"/>
      <c r="N39" s="14"/>
      <c r="O39" s="14"/>
      <c r="P39" s="14"/>
      <c r="Q39" s="14"/>
      <c r="R39" s="15"/>
      <c r="S39" s="14"/>
      <c r="T39" s="16" t="str">
        <f aca="false">IF($B39="","",IF(OR($L39="Recrutement / RH",$L39="Scoring / accès au crédit",$L39="Éducation / formation",$L39="Infrastructure critique",$L39="Décision sur un client ou un tiers",$L39="Autre / à vérifier"),1,0)+IF($K39="À déterminer",1,0)+IF(OR($H39="Envoyer à l'extérieur",$H39="Supprimer",$H39="Payer / engager l'entreprise",$H39="Plusieurs de ces actions",$H39="Ne sait pas"),1,0)+IF(OR($I39="Compte personnel d'un salarié",$I39="Compte administrateur",$I39="Ne sait pas"),1,0)+IF($J39="",1,0)+IF(OR($E39="Un salarié directement",$E39="Ne sait pas"),1,0)+IF(OR($N39="Jamais",$N39="Ne sait pas"),1,0)+IF(OR($O39="Non",$O39="Ne sait pas"),1,0)+IF(OR($P39="Non",$P39="Ne sait pas"),1,0)+IF($Q39="Non",1,0)+IF(OR($S39="Non",$S39="Ne sait pas"),1,0))</f>
        <v/>
      </c>
      <c r="U39" s="17" t="str">
        <f aca="false">IF($B39="","",IF($T39&gt;=3,"Prioritaire",IF($T39&gt;=1,"À compléter","Documenté")))</f>
        <v/>
      </c>
      <c r="V39" s="17" t="str">
        <f aca="false">IF($B39="","",IF(OR($L39="Recrutement / RH",$L39="Scoring / accès au crédit",$L39="Éducation / formation",$L39="Infrastructure critique",$L39="Décision sur un client ou un tiers",$L39="Autre / à vérifier"),"Domaine sensible ou décision sur une personne à examiner. ","")&amp;IF($K39="À déterminer","Rôle à clarifier. ","")&amp;IF(OR($H39="Envoyer à l'extérieur",$H39="Supprimer",$H39="Payer / engager l'entreprise",$H39="Plusieurs de ces actions",$H39="Ne sait pas"),"Actions critiques possibles sans validation à revoir. ","")&amp;IF(OR($I39="Compte personnel d'un salarié",$I39="Compte administrateur",$I39="Ne sait pas"),"Droits trop larges : prévoir un compte dédié. ","")&amp;IF($J39="","Responsable à désigner. ","")&amp;IF(OR($E39="Un salarié directement",$E39="Ne sait pas"),"Mise en place hors circuit à régulariser. ","")&amp;IF(OR($N39="Jamais",$N39="Ne sait pas"),"Validation humaine à définir. ","")&amp;IF(OR($O39="Non",$O39="Ne sait pas"),"Procédure d'arrêt à prévoir. ","")&amp;IF(OR($P39="Non",$P39="Ne sait pas"),"Traçabilité à mettre en place. ","")&amp;IF($Q39="Non","Équipe à sensibiliser. ","")&amp;IF(OR($S39="Non",$S39="Ne sait pas"),"Information des personnes à prévoir. ",""))</f>
        <v/>
      </c>
      <c r="W39" s="14"/>
    </row>
    <row r="40" customFormat="false" ht="31.5" hidden="false" customHeight="true" outlineLevel="0" collapsed="false">
      <c r="A40" s="13" t="n">
        <v>35</v>
      </c>
      <c r="B40" s="14"/>
      <c r="C40" s="14"/>
      <c r="D40" s="14"/>
      <c r="E40" s="14"/>
      <c r="F40" s="14"/>
      <c r="G40" s="14"/>
      <c r="H40" s="14"/>
      <c r="I40" s="14"/>
      <c r="J40" s="14"/>
      <c r="K40" s="14"/>
      <c r="L40" s="14"/>
      <c r="M40" s="14"/>
      <c r="N40" s="14"/>
      <c r="O40" s="14"/>
      <c r="P40" s="14"/>
      <c r="Q40" s="14"/>
      <c r="R40" s="15"/>
      <c r="S40" s="14"/>
      <c r="T40" s="16" t="str">
        <f aca="false">IF($B40="","",IF(OR($L40="Recrutement / RH",$L40="Scoring / accès au crédit",$L40="Éducation / formation",$L40="Infrastructure critique",$L40="Décision sur un client ou un tiers",$L40="Autre / à vérifier"),1,0)+IF($K40="À déterminer",1,0)+IF(OR($H40="Envoyer à l'extérieur",$H40="Supprimer",$H40="Payer / engager l'entreprise",$H40="Plusieurs de ces actions",$H40="Ne sait pas"),1,0)+IF(OR($I40="Compte personnel d'un salarié",$I40="Compte administrateur",$I40="Ne sait pas"),1,0)+IF($J40="",1,0)+IF(OR($E40="Un salarié directement",$E40="Ne sait pas"),1,0)+IF(OR($N40="Jamais",$N40="Ne sait pas"),1,0)+IF(OR($O40="Non",$O40="Ne sait pas"),1,0)+IF(OR($P40="Non",$P40="Ne sait pas"),1,0)+IF($Q40="Non",1,0)+IF(OR($S40="Non",$S40="Ne sait pas"),1,0))</f>
        <v/>
      </c>
      <c r="U40" s="17" t="str">
        <f aca="false">IF($B40="","",IF($T40&gt;=3,"Prioritaire",IF($T40&gt;=1,"À compléter","Documenté")))</f>
        <v/>
      </c>
      <c r="V40" s="17" t="str">
        <f aca="false">IF($B40="","",IF(OR($L40="Recrutement / RH",$L40="Scoring / accès au crédit",$L40="Éducation / formation",$L40="Infrastructure critique",$L40="Décision sur un client ou un tiers",$L40="Autre / à vérifier"),"Domaine sensible ou décision sur une personne à examiner. ","")&amp;IF($K40="À déterminer","Rôle à clarifier. ","")&amp;IF(OR($H40="Envoyer à l'extérieur",$H40="Supprimer",$H40="Payer / engager l'entreprise",$H40="Plusieurs de ces actions",$H40="Ne sait pas"),"Actions critiques possibles sans validation à revoir. ","")&amp;IF(OR($I40="Compte personnel d'un salarié",$I40="Compte administrateur",$I40="Ne sait pas"),"Droits trop larges : prévoir un compte dédié. ","")&amp;IF($J40="","Responsable à désigner. ","")&amp;IF(OR($E40="Un salarié directement",$E40="Ne sait pas"),"Mise en place hors circuit à régulariser. ","")&amp;IF(OR($N40="Jamais",$N40="Ne sait pas"),"Validation humaine à définir. ","")&amp;IF(OR($O40="Non",$O40="Ne sait pas"),"Procédure d'arrêt à prévoir. ","")&amp;IF(OR($P40="Non",$P40="Ne sait pas"),"Traçabilité à mettre en place. ","")&amp;IF($Q40="Non","Équipe à sensibiliser. ","")&amp;IF(OR($S40="Non",$S40="Ne sait pas"),"Information des personnes à prévoir. ",""))</f>
        <v/>
      </c>
      <c r="W40" s="14"/>
    </row>
    <row r="41" customFormat="false" ht="31.5" hidden="false" customHeight="true" outlineLevel="0" collapsed="false">
      <c r="A41" s="13" t="n">
        <v>36</v>
      </c>
      <c r="B41" s="14"/>
      <c r="C41" s="14"/>
      <c r="D41" s="14"/>
      <c r="E41" s="14"/>
      <c r="F41" s="14"/>
      <c r="G41" s="14"/>
      <c r="H41" s="14"/>
      <c r="I41" s="14"/>
      <c r="J41" s="14"/>
      <c r="K41" s="14"/>
      <c r="L41" s="14"/>
      <c r="M41" s="14"/>
      <c r="N41" s="14"/>
      <c r="O41" s="14"/>
      <c r="P41" s="14"/>
      <c r="Q41" s="14"/>
      <c r="R41" s="15"/>
      <c r="S41" s="14"/>
      <c r="T41" s="16" t="str">
        <f aca="false">IF($B41="","",IF(OR($L41="Recrutement / RH",$L41="Scoring / accès au crédit",$L41="Éducation / formation",$L41="Infrastructure critique",$L41="Décision sur un client ou un tiers",$L41="Autre / à vérifier"),1,0)+IF($K41="À déterminer",1,0)+IF(OR($H41="Envoyer à l'extérieur",$H41="Supprimer",$H41="Payer / engager l'entreprise",$H41="Plusieurs de ces actions",$H41="Ne sait pas"),1,0)+IF(OR($I41="Compte personnel d'un salarié",$I41="Compte administrateur",$I41="Ne sait pas"),1,0)+IF($J41="",1,0)+IF(OR($E41="Un salarié directement",$E41="Ne sait pas"),1,0)+IF(OR($N41="Jamais",$N41="Ne sait pas"),1,0)+IF(OR($O41="Non",$O41="Ne sait pas"),1,0)+IF(OR($P41="Non",$P41="Ne sait pas"),1,0)+IF($Q41="Non",1,0)+IF(OR($S41="Non",$S41="Ne sait pas"),1,0))</f>
        <v/>
      </c>
      <c r="U41" s="17" t="str">
        <f aca="false">IF($B41="","",IF($T41&gt;=3,"Prioritaire",IF($T41&gt;=1,"À compléter","Documenté")))</f>
        <v/>
      </c>
      <c r="V41" s="17" t="str">
        <f aca="false">IF($B41="","",IF(OR($L41="Recrutement / RH",$L41="Scoring / accès au crédit",$L41="Éducation / formation",$L41="Infrastructure critique",$L41="Décision sur un client ou un tiers",$L41="Autre / à vérifier"),"Domaine sensible ou décision sur une personne à examiner. ","")&amp;IF($K41="À déterminer","Rôle à clarifier. ","")&amp;IF(OR($H41="Envoyer à l'extérieur",$H41="Supprimer",$H41="Payer / engager l'entreprise",$H41="Plusieurs de ces actions",$H41="Ne sait pas"),"Actions critiques possibles sans validation à revoir. ","")&amp;IF(OR($I41="Compte personnel d'un salarié",$I41="Compte administrateur",$I41="Ne sait pas"),"Droits trop larges : prévoir un compte dédié. ","")&amp;IF($J41="","Responsable à désigner. ","")&amp;IF(OR($E41="Un salarié directement",$E41="Ne sait pas"),"Mise en place hors circuit à régulariser. ","")&amp;IF(OR($N41="Jamais",$N41="Ne sait pas"),"Validation humaine à définir. ","")&amp;IF(OR($O41="Non",$O41="Ne sait pas"),"Procédure d'arrêt à prévoir. ","")&amp;IF(OR($P41="Non",$P41="Ne sait pas"),"Traçabilité à mettre en place. ","")&amp;IF($Q41="Non","Équipe à sensibiliser. ","")&amp;IF(OR($S41="Non",$S41="Ne sait pas"),"Information des personnes à prévoir. ",""))</f>
        <v/>
      </c>
      <c r="W41" s="14"/>
    </row>
    <row r="42" customFormat="false" ht="31.5" hidden="false" customHeight="true" outlineLevel="0" collapsed="false">
      <c r="A42" s="13" t="n">
        <v>37</v>
      </c>
      <c r="B42" s="14"/>
      <c r="C42" s="14"/>
      <c r="D42" s="14"/>
      <c r="E42" s="14"/>
      <c r="F42" s="14"/>
      <c r="G42" s="14"/>
      <c r="H42" s="14"/>
      <c r="I42" s="14"/>
      <c r="J42" s="14"/>
      <c r="K42" s="14"/>
      <c r="L42" s="14"/>
      <c r="M42" s="14"/>
      <c r="N42" s="14"/>
      <c r="O42" s="14"/>
      <c r="P42" s="14"/>
      <c r="Q42" s="14"/>
      <c r="R42" s="15"/>
      <c r="S42" s="14"/>
      <c r="T42" s="16" t="str">
        <f aca="false">IF($B42="","",IF(OR($L42="Recrutement / RH",$L42="Scoring / accès au crédit",$L42="Éducation / formation",$L42="Infrastructure critique",$L42="Décision sur un client ou un tiers",$L42="Autre / à vérifier"),1,0)+IF($K42="À déterminer",1,0)+IF(OR($H42="Envoyer à l'extérieur",$H42="Supprimer",$H42="Payer / engager l'entreprise",$H42="Plusieurs de ces actions",$H42="Ne sait pas"),1,0)+IF(OR($I42="Compte personnel d'un salarié",$I42="Compte administrateur",$I42="Ne sait pas"),1,0)+IF($J42="",1,0)+IF(OR($E42="Un salarié directement",$E42="Ne sait pas"),1,0)+IF(OR($N42="Jamais",$N42="Ne sait pas"),1,0)+IF(OR($O42="Non",$O42="Ne sait pas"),1,0)+IF(OR($P42="Non",$P42="Ne sait pas"),1,0)+IF($Q42="Non",1,0)+IF(OR($S42="Non",$S42="Ne sait pas"),1,0))</f>
        <v/>
      </c>
      <c r="U42" s="17" t="str">
        <f aca="false">IF($B42="","",IF($T42&gt;=3,"Prioritaire",IF($T42&gt;=1,"À compléter","Documenté")))</f>
        <v/>
      </c>
      <c r="V42" s="17" t="str">
        <f aca="false">IF($B42="","",IF(OR($L42="Recrutement / RH",$L42="Scoring / accès au crédit",$L42="Éducation / formation",$L42="Infrastructure critique",$L42="Décision sur un client ou un tiers",$L42="Autre / à vérifier"),"Domaine sensible ou décision sur une personne à examiner. ","")&amp;IF($K42="À déterminer","Rôle à clarifier. ","")&amp;IF(OR($H42="Envoyer à l'extérieur",$H42="Supprimer",$H42="Payer / engager l'entreprise",$H42="Plusieurs de ces actions",$H42="Ne sait pas"),"Actions critiques possibles sans validation à revoir. ","")&amp;IF(OR($I42="Compte personnel d'un salarié",$I42="Compte administrateur",$I42="Ne sait pas"),"Droits trop larges : prévoir un compte dédié. ","")&amp;IF($J42="","Responsable à désigner. ","")&amp;IF(OR($E42="Un salarié directement",$E42="Ne sait pas"),"Mise en place hors circuit à régulariser. ","")&amp;IF(OR($N42="Jamais",$N42="Ne sait pas"),"Validation humaine à définir. ","")&amp;IF(OR($O42="Non",$O42="Ne sait pas"),"Procédure d'arrêt à prévoir. ","")&amp;IF(OR($P42="Non",$P42="Ne sait pas"),"Traçabilité à mettre en place. ","")&amp;IF($Q42="Non","Équipe à sensibiliser. ","")&amp;IF(OR($S42="Non",$S42="Ne sait pas"),"Information des personnes à prévoir. ",""))</f>
        <v/>
      </c>
      <c r="W42" s="14"/>
    </row>
    <row r="43" customFormat="false" ht="31.5" hidden="false" customHeight="true" outlineLevel="0" collapsed="false">
      <c r="A43" s="13" t="n">
        <v>38</v>
      </c>
      <c r="B43" s="14"/>
      <c r="C43" s="14"/>
      <c r="D43" s="14"/>
      <c r="E43" s="14"/>
      <c r="F43" s="14"/>
      <c r="G43" s="14"/>
      <c r="H43" s="14"/>
      <c r="I43" s="14"/>
      <c r="J43" s="14"/>
      <c r="K43" s="14"/>
      <c r="L43" s="14"/>
      <c r="M43" s="14"/>
      <c r="N43" s="14"/>
      <c r="O43" s="14"/>
      <c r="P43" s="14"/>
      <c r="Q43" s="14"/>
      <c r="R43" s="15"/>
      <c r="S43" s="14"/>
      <c r="T43" s="16" t="str">
        <f aca="false">IF($B43="","",IF(OR($L43="Recrutement / RH",$L43="Scoring / accès au crédit",$L43="Éducation / formation",$L43="Infrastructure critique",$L43="Décision sur un client ou un tiers",$L43="Autre / à vérifier"),1,0)+IF($K43="À déterminer",1,0)+IF(OR($H43="Envoyer à l'extérieur",$H43="Supprimer",$H43="Payer / engager l'entreprise",$H43="Plusieurs de ces actions",$H43="Ne sait pas"),1,0)+IF(OR($I43="Compte personnel d'un salarié",$I43="Compte administrateur",$I43="Ne sait pas"),1,0)+IF($J43="",1,0)+IF(OR($E43="Un salarié directement",$E43="Ne sait pas"),1,0)+IF(OR($N43="Jamais",$N43="Ne sait pas"),1,0)+IF(OR($O43="Non",$O43="Ne sait pas"),1,0)+IF(OR($P43="Non",$P43="Ne sait pas"),1,0)+IF($Q43="Non",1,0)+IF(OR($S43="Non",$S43="Ne sait pas"),1,0))</f>
        <v/>
      </c>
      <c r="U43" s="17" t="str">
        <f aca="false">IF($B43="","",IF($T43&gt;=3,"Prioritaire",IF($T43&gt;=1,"À compléter","Documenté")))</f>
        <v/>
      </c>
      <c r="V43" s="17" t="str">
        <f aca="false">IF($B43="","",IF(OR($L43="Recrutement / RH",$L43="Scoring / accès au crédit",$L43="Éducation / formation",$L43="Infrastructure critique",$L43="Décision sur un client ou un tiers",$L43="Autre / à vérifier"),"Domaine sensible ou décision sur une personne à examiner. ","")&amp;IF($K43="À déterminer","Rôle à clarifier. ","")&amp;IF(OR($H43="Envoyer à l'extérieur",$H43="Supprimer",$H43="Payer / engager l'entreprise",$H43="Plusieurs de ces actions",$H43="Ne sait pas"),"Actions critiques possibles sans validation à revoir. ","")&amp;IF(OR($I43="Compte personnel d'un salarié",$I43="Compte administrateur",$I43="Ne sait pas"),"Droits trop larges : prévoir un compte dédié. ","")&amp;IF($J43="","Responsable à désigner. ","")&amp;IF(OR($E43="Un salarié directement",$E43="Ne sait pas"),"Mise en place hors circuit à régulariser. ","")&amp;IF(OR($N43="Jamais",$N43="Ne sait pas"),"Validation humaine à définir. ","")&amp;IF(OR($O43="Non",$O43="Ne sait pas"),"Procédure d'arrêt à prévoir. ","")&amp;IF(OR($P43="Non",$P43="Ne sait pas"),"Traçabilité à mettre en place. ","")&amp;IF($Q43="Non","Équipe à sensibiliser. ","")&amp;IF(OR($S43="Non",$S43="Ne sait pas"),"Information des personnes à prévoir. ",""))</f>
        <v/>
      </c>
      <c r="W43" s="14"/>
    </row>
    <row r="44" customFormat="false" ht="31.5" hidden="false" customHeight="true" outlineLevel="0" collapsed="false">
      <c r="A44" s="13" t="n">
        <v>39</v>
      </c>
      <c r="B44" s="14"/>
      <c r="C44" s="14"/>
      <c r="D44" s="14"/>
      <c r="E44" s="14"/>
      <c r="F44" s="14"/>
      <c r="G44" s="14"/>
      <c r="H44" s="14"/>
      <c r="I44" s="14"/>
      <c r="J44" s="14"/>
      <c r="K44" s="14"/>
      <c r="L44" s="14"/>
      <c r="M44" s="14"/>
      <c r="N44" s="14"/>
      <c r="O44" s="14"/>
      <c r="P44" s="14"/>
      <c r="Q44" s="14"/>
      <c r="R44" s="15"/>
      <c r="S44" s="14"/>
      <c r="T44" s="16" t="str">
        <f aca="false">IF($B44="","",IF(OR($L44="Recrutement / RH",$L44="Scoring / accès au crédit",$L44="Éducation / formation",$L44="Infrastructure critique",$L44="Décision sur un client ou un tiers",$L44="Autre / à vérifier"),1,0)+IF($K44="À déterminer",1,0)+IF(OR($H44="Envoyer à l'extérieur",$H44="Supprimer",$H44="Payer / engager l'entreprise",$H44="Plusieurs de ces actions",$H44="Ne sait pas"),1,0)+IF(OR($I44="Compte personnel d'un salarié",$I44="Compte administrateur",$I44="Ne sait pas"),1,0)+IF($J44="",1,0)+IF(OR($E44="Un salarié directement",$E44="Ne sait pas"),1,0)+IF(OR($N44="Jamais",$N44="Ne sait pas"),1,0)+IF(OR($O44="Non",$O44="Ne sait pas"),1,0)+IF(OR($P44="Non",$P44="Ne sait pas"),1,0)+IF($Q44="Non",1,0)+IF(OR($S44="Non",$S44="Ne sait pas"),1,0))</f>
        <v/>
      </c>
      <c r="U44" s="17" t="str">
        <f aca="false">IF($B44="","",IF($T44&gt;=3,"Prioritaire",IF($T44&gt;=1,"À compléter","Documenté")))</f>
        <v/>
      </c>
      <c r="V44" s="17" t="str">
        <f aca="false">IF($B44="","",IF(OR($L44="Recrutement / RH",$L44="Scoring / accès au crédit",$L44="Éducation / formation",$L44="Infrastructure critique",$L44="Décision sur un client ou un tiers",$L44="Autre / à vérifier"),"Domaine sensible ou décision sur une personne à examiner. ","")&amp;IF($K44="À déterminer","Rôle à clarifier. ","")&amp;IF(OR($H44="Envoyer à l'extérieur",$H44="Supprimer",$H44="Payer / engager l'entreprise",$H44="Plusieurs de ces actions",$H44="Ne sait pas"),"Actions critiques possibles sans validation à revoir. ","")&amp;IF(OR($I44="Compte personnel d'un salarié",$I44="Compte administrateur",$I44="Ne sait pas"),"Droits trop larges : prévoir un compte dédié. ","")&amp;IF($J44="","Responsable à désigner. ","")&amp;IF(OR($E44="Un salarié directement",$E44="Ne sait pas"),"Mise en place hors circuit à régulariser. ","")&amp;IF(OR($N44="Jamais",$N44="Ne sait pas"),"Validation humaine à définir. ","")&amp;IF(OR($O44="Non",$O44="Ne sait pas"),"Procédure d'arrêt à prévoir. ","")&amp;IF(OR($P44="Non",$P44="Ne sait pas"),"Traçabilité à mettre en place. ","")&amp;IF($Q44="Non","Équipe à sensibiliser. ","")&amp;IF(OR($S44="Non",$S44="Ne sait pas"),"Information des personnes à prévoir. ",""))</f>
        <v/>
      </c>
      <c r="W44" s="14"/>
    </row>
    <row r="45" customFormat="false" ht="31.5" hidden="false" customHeight="true" outlineLevel="0" collapsed="false">
      <c r="A45" s="13" t="n">
        <v>40</v>
      </c>
      <c r="B45" s="14"/>
      <c r="C45" s="14"/>
      <c r="D45" s="14"/>
      <c r="E45" s="14"/>
      <c r="F45" s="14"/>
      <c r="G45" s="14"/>
      <c r="H45" s="14"/>
      <c r="I45" s="14"/>
      <c r="J45" s="14"/>
      <c r="K45" s="14"/>
      <c r="L45" s="14"/>
      <c r="M45" s="14"/>
      <c r="N45" s="14"/>
      <c r="O45" s="14"/>
      <c r="P45" s="14"/>
      <c r="Q45" s="14"/>
      <c r="R45" s="15"/>
      <c r="S45" s="14"/>
      <c r="T45" s="16" t="str">
        <f aca="false">IF($B45="","",IF(OR($L45="Recrutement / RH",$L45="Scoring / accès au crédit",$L45="Éducation / formation",$L45="Infrastructure critique",$L45="Décision sur un client ou un tiers",$L45="Autre / à vérifier"),1,0)+IF($K45="À déterminer",1,0)+IF(OR($H45="Envoyer à l'extérieur",$H45="Supprimer",$H45="Payer / engager l'entreprise",$H45="Plusieurs de ces actions",$H45="Ne sait pas"),1,0)+IF(OR($I45="Compte personnel d'un salarié",$I45="Compte administrateur",$I45="Ne sait pas"),1,0)+IF($J45="",1,0)+IF(OR($E45="Un salarié directement",$E45="Ne sait pas"),1,0)+IF(OR($N45="Jamais",$N45="Ne sait pas"),1,0)+IF(OR($O45="Non",$O45="Ne sait pas"),1,0)+IF(OR($P45="Non",$P45="Ne sait pas"),1,0)+IF($Q45="Non",1,0)+IF(OR($S45="Non",$S45="Ne sait pas"),1,0))</f>
        <v/>
      </c>
      <c r="U45" s="17" t="str">
        <f aca="false">IF($B45="","",IF($T45&gt;=3,"Prioritaire",IF($T45&gt;=1,"À compléter","Documenté")))</f>
        <v/>
      </c>
      <c r="V45" s="17" t="str">
        <f aca="false">IF($B45="","",IF(OR($L45="Recrutement / RH",$L45="Scoring / accès au crédit",$L45="Éducation / formation",$L45="Infrastructure critique",$L45="Décision sur un client ou un tiers",$L45="Autre / à vérifier"),"Domaine sensible ou décision sur une personne à examiner. ","")&amp;IF($K45="À déterminer","Rôle à clarifier. ","")&amp;IF(OR($H45="Envoyer à l'extérieur",$H45="Supprimer",$H45="Payer / engager l'entreprise",$H45="Plusieurs de ces actions",$H45="Ne sait pas"),"Actions critiques possibles sans validation à revoir. ","")&amp;IF(OR($I45="Compte personnel d'un salarié",$I45="Compte administrateur",$I45="Ne sait pas"),"Droits trop larges : prévoir un compte dédié. ","")&amp;IF($J45="","Responsable à désigner. ","")&amp;IF(OR($E45="Un salarié directement",$E45="Ne sait pas"),"Mise en place hors circuit à régulariser. ","")&amp;IF(OR($N45="Jamais",$N45="Ne sait pas"),"Validation humaine à définir. ","")&amp;IF(OR($O45="Non",$O45="Ne sait pas"),"Procédure d'arrêt à prévoir. ","")&amp;IF(OR($P45="Non",$P45="Ne sait pas"),"Traçabilité à mettre en place. ","")&amp;IF($Q45="Non","Équipe à sensibiliser. ","")&amp;IF(OR($S45="Non",$S45="Ne sait pas"),"Information des personnes à prévoir. ",""))</f>
        <v/>
      </c>
      <c r="W45" s="14"/>
    </row>
    <row r="46" customFormat="false" ht="31.5" hidden="false" customHeight="true" outlineLevel="0" collapsed="false">
      <c r="A46" s="13" t="n">
        <v>41</v>
      </c>
      <c r="B46" s="14"/>
      <c r="C46" s="14"/>
      <c r="D46" s="14"/>
      <c r="E46" s="14"/>
      <c r="F46" s="14"/>
      <c r="G46" s="14"/>
      <c r="H46" s="14"/>
      <c r="I46" s="14"/>
      <c r="J46" s="14"/>
      <c r="K46" s="14"/>
      <c r="L46" s="14"/>
      <c r="M46" s="14"/>
      <c r="N46" s="14"/>
      <c r="O46" s="14"/>
      <c r="P46" s="14"/>
      <c r="Q46" s="14"/>
      <c r="R46" s="15"/>
      <c r="S46" s="14"/>
      <c r="T46" s="16" t="str">
        <f aca="false">IF($B46="","",IF(OR($L46="Recrutement / RH",$L46="Scoring / accès au crédit",$L46="Éducation / formation",$L46="Infrastructure critique",$L46="Décision sur un client ou un tiers",$L46="Autre / à vérifier"),1,0)+IF($K46="À déterminer",1,0)+IF(OR($H46="Envoyer à l'extérieur",$H46="Supprimer",$H46="Payer / engager l'entreprise",$H46="Plusieurs de ces actions",$H46="Ne sait pas"),1,0)+IF(OR($I46="Compte personnel d'un salarié",$I46="Compte administrateur",$I46="Ne sait pas"),1,0)+IF($J46="",1,0)+IF(OR($E46="Un salarié directement",$E46="Ne sait pas"),1,0)+IF(OR($N46="Jamais",$N46="Ne sait pas"),1,0)+IF(OR($O46="Non",$O46="Ne sait pas"),1,0)+IF(OR($P46="Non",$P46="Ne sait pas"),1,0)+IF($Q46="Non",1,0)+IF(OR($S46="Non",$S46="Ne sait pas"),1,0))</f>
        <v/>
      </c>
      <c r="U46" s="17" t="str">
        <f aca="false">IF($B46="","",IF($T46&gt;=3,"Prioritaire",IF($T46&gt;=1,"À compléter","Documenté")))</f>
        <v/>
      </c>
      <c r="V46" s="17" t="str">
        <f aca="false">IF($B46="","",IF(OR($L46="Recrutement / RH",$L46="Scoring / accès au crédit",$L46="Éducation / formation",$L46="Infrastructure critique",$L46="Décision sur un client ou un tiers",$L46="Autre / à vérifier"),"Domaine sensible ou décision sur une personne à examiner. ","")&amp;IF($K46="À déterminer","Rôle à clarifier. ","")&amp;IF(OR($H46="Envoyer à l'extérieur",$H46="Supprimer",$H46="Payer / engager l'entreprise",$H46="Plusieurs de ces actions",$H46="Ne sait pas"),"Actions critiques possibles sans validation à revoir. ","")&amp;IF(OR($I46="Compte personnel d'un salarié",$I46="Compte administrateur",$I46="Ne sait pas"),"Droits trop larges : prévoir un compte dédié. ","")&amp;IF($J46="","Responsable à désigner. ","")&amp;IF(OR($E46="Un salarié directement",$E46="Ne sait pas"),"Mise en place hors circuit à régulariser. ","")&amp;IF(OR($N46="Jamais",$N46="Ne sait pas"),"Validation humaine à définir. ","")&amp;IF(OR($O46="Non",$O46="Ne sait pas"),"Procédure d'arrêt à prévoir. ","")&amp;IF(OR($P46="Non",$P46="Ne sait pas"),"Traçabilité à mettre en place. ","")&amp;IF($Q46="Non","Équipe à sensibiliser. ","")&amp;IF(OR($S46="Non",$S46="Ne sait pas"),"Information des personnes à prévoir. ",""))</f>
        <v/>
      </c>
      <c r="W46" s="14"/>
    </row>
    <row r="47" customFormat="false" ht="31.5" hidden="false" customHeight="true" outlineLevel="0" collapsed="false">
      <c r="A47" s="13" t="n">
        <v>42</v>
      </c>
      <c r="B47" s="14"/>
      <c r="C47" s="14"/>
      <c r="D47" s="14"/>
      <c r="E47" s="14"/>
      <c r="F47" s="14"/>
      <c r="G47" s="14"/>
      <c r="H47" s="14"/>
      <c r="I47" s="14"/>
      <c r="J47" s="14"/>
      <c r="K47" s="14"/>
      <c r="L47" s="14"/>
      <c r="M47" s="14"/>
      <c r="N47" s="14"/>
      <c r="O47" s="14"/>
      <c r="P47" s="14"/>
      <c r="Q47" s="14"/>
      <c r="R47" s="15"/>
      <c r="S47" s="14"/>
      <c r="T47" s="16" t="str">
        <f aca="false">IF($B47="","",IF(OR($L47="Recrutement / RH",$L47="Scoring / accès au crédit",$L47="Éducation / formation",$L47="Infrastructure critique",$L47="Décision sur un client ou un tiers",$L47="Autre / à vérifier"),1,0)+IF($K47="À déterminer",1,0)+IF(OR($H47="Envoyer à l'extérieur",$H47="Supprimer",$H47="Payer / engager l'entreprise",$H47="Plusieurs de ces actions",$H47="Ne sait pas"),1,0)+IF(OR($I47="Compte personnel d'un salarié",$I47="Compte administrateur",$I47="Ne sait pas"),1,0)+IF($J47="",1,0)+IF(OR($E47="Un salarié directement",$E47="Ne sait pas"),1,0)+IF(OR($N47="Jamais",$N47="Ne sait pas"),1,0)+IF(OR($O47="Non",$O47="Ne sait pas"),1,0)+IF(OR($P47="Non",$P47="Ne sait pas"),1,0)+IF($Q47="Non",1,0)+IF(OR($S47="Non",$S47="Ne sait pas"),1,0))</f>
        <v/>
      </c>
      <c r="U47" s="17" t="str">
        <f aca="false">IF($B47="","",IF($T47&gt;=3,"Prioritaire",IF($T47&gt;=1,"À compléter","Documenté")))</f>
        <v/>
      </c>
      <c r="V47" s="17" t="str">
        <f aca="false">IF($B47="","",IF(OR($L47="Recrutement / RH",$L47="Scoring / accès au crédit",$L47="Éducation / formation",$L47="Infrastructure critique",$L47="Décision sur un client ou un tiers",$L47="Autre / à vérifier"),"Domaine sensible ou décision sur une personne à examiner. ","")&amp;IF($K47="À déterminer","Rôle à clarifier. ","")&amp;IF(OR($H47="Envoyer à l'extérieur",$H47="Supprimer",$H47="Payer / engager l'entreprise",$H47="Plusieurs de ces actions",$H47="Ne sait pas"),"Actions critiques possibles sans validation à revoir. ","")&amp;IF(OR($I47="Compte personnel d'un salarié",$I47="Compte administrateur",$I47="Ne sait pas"),"Droits trop larges : prévoir un compte dédié. ","")&amp;IF($J47="","Responsable à désigner. ","")&amp;IF(OR($E47="Un salarié directement",$E47="Ne sait pas"),"Mise en place hors circuit à régulariser. ","")&amp;IF(OR($N47="Jamais",$N47="Ne sait pas"),"Validation humaine à définir. ","")&amp;IF(OR($O47="Non",$O47="Ne sait pas"),"Procédure d'arrêt à prévoir. ","")&amp;IF(OR($P47="Non",$P47="Ne sait pas"),"Traçabilité à mettre en place. ","")&amp;IF($Q47="Non","Équipe à sensibiliser. ","")&amp;IF(OR($S47="Non",$S47="Ne sait pas"),"Information des personnes à prévoir. ",""))</f>
        <v/>
      </c>
      <c r="W47" s="14"/>
    </row>
    <row r="48" customFormat="false" ht="31.5" hidden="false" customHeight="true" outlineLevel="0" collapsed="false">
      <c r="A48" s="13" t="n">
        <v>43</v>
      </c>
      <c r="B48" s="14"/>
      <c r="C48" s="14"/>
      <c r="D48" s="14"/>
      <c r="E48" s="14"/>
      <c r="F48" s="14"/>
      <c r="G48" s="14"/>
      <c r="H48" s="14"/>
      <c r="I48" s="14"/>
      <c r="J48" s="14"/>
      <c r="K48" s="14"/>
      <c r="L48" s="14"/>
      <c r="M48" s="14"/>
      <c r="N48" s="14"/>
      <c r="O48" s="14"/>
      <c r="P48" s="14"/>
      <c r="Q48" s="14"/>
      <c r="R48" s="15"/>
      <c r="S48" s="14"/>
      <c r="T48" s="16" t="str">
        <f aca="false">IF($B48="","",IF(OR($L48="Recrutement / RH",$L48="Scoring / accès au crédit",$L48="Éducation / formation",$L48="Infrastructure critique",$L48="Décision sur un client ou un tiers",$L48="Autre / à vérifier"),1,0)+IF($K48="À déterminer",1,0)+IF(OR($H48="Envoyer à l'extérieur",$H48="Supprimer",$H48="Payer / engager l'entreprise",$H48="Plusieurs de ces actions",$H48="Ne sait pas"),1,0)+IF(OR($I48="Compte personnel d'un salarié",$I48="Compte administrateur",$I48="Ne sait pas"),1,0)+IF($J48="",1,0)+IF(OR($E48="Un salarié directement",$E48="Ne sait pas"),1,0)+IF(OR($N48="Jamais",$N48="Ne sait pas"),1,0)+IF(OR($O48="Non",$O48="Ne sait pas"),1,0)+IF(OR($P48="Non",$P48="Ne sait pas"),1,0)+IF($Q48="Non",1,0)+IF(OR($S48="Non",$S48="Ne sait pas"),1,0))</f>
        <v/>
      </c>
      <c r="U48" s="17" t="str">
        <f aca="false">IF($B48="","",IF($T48&gt;=3,"Prioritaire",IF($T48&gt;=1,"À compléter","Documenté")))</f>
        <v/>
      </c>
      <c r="V48" s="17" t="str">
        <f aca="false">IF($B48="","",IF(OR($L48="Recrutement / RH",$L48="Scoring / accès au crédit",$L48="Éducation / formation",$L48="Infrastructure critique",$L48="Décision sur un client ou un tiers",$L48="Autre / à vérifier"),"Domaine sensible ou décision sur une personne à examiner. ","")&amp;IF($K48="À déterminer","Rôle à clarifier. ","")&amp;IF(OR($H48="Envoyer à l'extérieur",$H48="Supprimer",$H48="Payer / engager l'entreprise",$H48="Plusieurs de ces actions",$H48="Ne sait pas"),"Actions critiques possibles sans validation à revoir. ","")&amp;IF(OR($I48="Compte personnel d'un salarié",$I48="Compte administrateur",$I48="Ne sait pas"),"Droits trop larges : prévoir un compte dédié. ","")&amp;IF($J48="","Responsable à désigner. ","")&amp;IF(OR($E48="Un salarié directement",$E48="Ne sait pas"),"Mise en place hors circuit à régulariser. ","")&amp;IF(OR($N48="Jamais",$N48="Ne sait pas"),"Validation humaine à définir. ","")&amp;IF(OR($O48="Non",$O48="Ne sait pas"),"Procédure d'arrêt à prévoir. ","")&amp;IF(OR($P48="Non",$P48="Ne sait pas"),"Traçabilité à mettre en place. ","")&amp;IF($Q48="Non","Équipe à sensibiliser. ","")&amp;IF(OR($S48="Non",$S48="Ne sait pas"),"Information des personnes à prévoir. ",""))</f>
        <v/>
      </c>
      <c r="W48" s="14"/>
    </row>
    <row r="49" customFormat="false" ht="31.5" hidden="false" customHeight="true" outlineLevel="0" collapsed="false">
      <c r="A49" s="13" t="n">
        <v>44</v>
      </c>
      <c r="B49" s="14"/>
      <c r="C49" s="14"/>
      <c r="D49" s="14"/>
      <c r="E49" s="14"/>
      <c r="F49" s="14"/>
      <c r="G49" s="14"/>
      <c r="H49" s="14"/>
      <c r="I49" s="14"/>
      <c r="J49" s="14"/>
      <c r="K49" s="14"/>
      <c r="L49" s="14"/>
      <c r="M49" s="14"/>
      <c r="N49" s="14"/>
      <c r="O49" s="14"/>
      <c r="P49" s="14"/>
      <c r="Q49" s="14"/>
      <c r="R49" s="15"/>
      <c r="S49" s="14"/>
      <c r="T49" s="16" t="str">
        <f aca="false">IF($B49="","",IF(OR($L49="Recrutement / RH",$L49="Scoring / accès au crédit",$L49="Éducation / formation",$L49="Infrastructure critique",$L49="Décision sur un client ou un tiers",$L49="Autre / à vérifier"),1,0)+IF($K49="À déterminer",1,0)+IF(OR($H49="Envoyer à l'extérieur",$H49="Supprimer",$H49="Payer / engager l'entreprise",$H49="Plusieurs de ces actions",$H49="Ne sait pas"),1,0)+IF(OR($I49="Compte personnel d'un salarié",$I49="Compte administrateur",$I49="Ne sait pas"),1,0)+IF($J49="",1,0)+IF(OR($E49="Un salarié directement",$E49="Ne sait pas"),1,0)+IF(OR($N49="Jamais",$N49="Ne sait pas"),1,0)+IF(OR($O49="Non",$O49="Ne sait pas"),1,0)+IF(OR($P49="Non",$P49="Ne sait pas"),1,0)+IF($Q49="Non",1,0)+IF(OR($S49="Non",$S49="Ne sait pas"),1,0))</f>
        <v/>
      </c>
      <c r="U49" s="17" t="str">
        <f aca="false">IF($B49="","",IF($T49&gt;=3,"Prioritaire",IF($T49&gt;=1,"À compléter","Documenté")))</f>
        <v/>
      </c>
      <c r="V49" s="17" t="str">
        <f aca="false">IF($B49="","",IF(OR($L49="Recrutement / RH",$L49="Scoring / accès au crédit",$L49="Éducation / formation",$L49="Infrastructure critique",$L49="Décision sur un client ou un tiers",$L49="Autre / à vérifier"),"Domaine sensible ou décision sur une personne à examiner. ","")&amp;IF($K49="À déterminer","Rôle à clarifier. ","")&amp;IF(OR($H49="Envoyer à l'extérieur",$H49="Supprimer",$H49="Payer / engager l'entreprise",$H49="Plusieurs de ces actions",$H49="Ne sait pas"),"Actions critiques possibles sans validation à revoir. ","")&amp;IF(OR($I49="Compte personnel d'un salarié",$I49="Compte administrateur",$I49="Ne sait pas"),"Droits trop larges : prévoir un compte dédié. ","")&amp;IF($J49="","Responsable à désigner. ","")&amp;IF(OR($E49="Un salarié directement",$E49="Ne sait pas"),"Mise en place hors circuit à régulariser. ","")&amp;IF(OR($N49="Jamais",$N49="Ne sait pas"),"Validation humaine à définir. ","")&amp;IF(OR($O49="Non",$O49="Ne sait pas"),"Procédure d'arrêt à prévoir. ","")&amp;IF(OR($P49="Non",$P49="Ne sait pas"),"Traçabilité à mettre en place. ","")&amp;IF($Q49="Non","Équipe à sensibiliser. ","")&amp;IF(OR($S49="Non",$S49="Ne sait pas"),"Information des personnes à prévoir. ",""))</f>
        <v/>
      </c>
      <c r="W49" s="14"/>
    </row>
    <row r="50" customFormat="false" ht="31.5" hidden="false" customHeight="true" outlineLevel="0" collapsed="false">
      <c r="A50" s="13" t="n">
        <v>45</v>
      </c>
      <c r="B50" s="14"/>
      <c r="C50" s="14"/>
      <c r="D50" s="14"/>
      <c r="E50" s="14"/>
      <c r="F50" s="14"/>
      <c r="G50" s="14"/>
      <c r="H50" s="14"/>
      <c r="I50" s="14"/>
      <c r="J50" s="14"/>
      <c r="K50" s="14"/>
      <c r="L50" s="14"/>
      <c r="M50" s="14"/>
      <c r="N50" s="14"/>
      <c r="O50" s="14"/>
      <c r="P50" s="14"/>
      <c r="Q50" s="14"/>
      <c r="R50" s="15"/>
      <c r="S50" s="14"/>
      <c r="T50" s="16" t="str">
        <f aca="false">IF($B50="","",IF(OR($L50="Recrutement / RH",$L50="Scoring / accès au crédit",$L50="Éducation / formation",$L50="Infrastructure critique",$L50="Décision sur un client ou un tiers",$L50="Autre / à vérifier"),1,0)+IF($K50="À déterminer",1,0)+IF(OR($H50="Envoyer à l'extérieur",$H50="Supprimer",$H50="Payer / engager l'entreprise",$H50="Plusieurs de ces actions",$H50="Ne sait pas"),1,0)+IF(OR($I50="Compte personnel d'un salarié",$I50="Compte administrateur",$I50="Ne sait pas"),1,0)+IF($J50="",1,0)+IF(OR($E50="Un salarié directement",$E50="Ne sait pas"),1,0)+IF(OR($N50="Jamais",$N50="Ne sait pas"),1,0)+IF(OR($O50="Non",$O50="Ne sait pas"),1,0)+IF(OR($P50="Non",$P50="Ne sait pas"),1,0)+IF($Q50="Non",1,0)+IF(OR($S50="Non",$S50="Ne sait pas"),1,0))</f>
        <v/>
      </c>
      <c r="U50" s="17" t="str">
        <f aca="false">IF($B50="","",IF($T50&gt;=3,"Prioritaire",IF($T50&gt;=1,"À compléter","Documenté")))</f>
        <v/>
      </c>
      <c r="V50" s="17" t="str">
        <f aca="false">IF($B50="","",IF(OR($L50="Recrutement / RH",$L50="Scoring / accès au crédit",$L50="Éducation / formation",$L50="Infrastructure critique",$L50="Décision sur un client ou un tiers",$L50="Autre / à vérifier"),"Domaine sensible ou décision sur une personne à examiner. ","")&amp;IF($K50="À déterminer","Rôle à clarifier. ","")&amp;IF(OR($H50="Envoyer à l'extérieur",$H50="Supprimer",$H50="Payer / engager l'entreprise",$H50="Plusieurs de ces actions",$H50="Ne sait pas"),"Actions critiques possibles sans validation à revoir. ","")&amp;IF(OR($I50="Compte personnel d'un salarié",$I50="Compte administrateur",$I50="Ne sait pas"),"Droits trop larges : prévoir un compte dédié. ","")&amp;IF($J50="","Responsable à désigner. ","")&amp;IF(OR($E50="Un salarié directement",$E50="Ne sait pas"),"Mise en place hors circuit à régulariser. ","")&amp;IF(OR($N50="Jamais",$N50="Ne sait pas"),"Validation humaine à définir. ","")&amp;IF(OR($O50="Non",$O50="Ne sait pas"),"Procédure d'arrêt à prévoir. ","")&amp;IF(OR($P50="Non",$P50="Ne sait pas"),"Traçabilité à mettre en place. ","")&amp;IF($Q50="Non","Équipe à sensibiliser. ","")&amp;IF(OR($S50="Non",$S50="Ne sait pas"),"Information des personnes à prévoir. ",""))</f>
        <v/>
      </c>
      <c r="W50" s="14"/>
    </row>
    <row r="51" customFormat="false" ht="31.5" hidden="false" customHeight="true" outlineLevel="0" collapsed="false">
      <c r="A51" s="13" t="n">
        <v>46</v>
      </c>
      <c r="B51" s="14"/>
      <c r="C51" s="14"/>
      <c r="D51" s="14"/>
      <c r="E51" s="14"/>
      <c r="F51" s="14"/>
      <c r="G51" s="14"/>
      <c r="H51" s="14"/>
      <c r="I51" s="14"/>
      <c r="J51" s="14"/>
      <c r="K51" s="14"/>
      <c r="L51" s="14"/>
      <c r="M51" s="14"/>
      <c r="N51" s="14"/>
      <c r="O51" s="14"/>
      <c r="P51" s="14"/>
      <c r="Q51" s="14"/>
      <c r="R51" s="15"/>
      <c r="S51" s="14"/>
      <c r="T51" s="16" t="str">
        <f aca="false">IF($B51="","",IF(OR($L51="Recrutement / RH",$L51="Scoring / accès au crédit",$L51="Éducation / formation",$L51="Infrastructure critique",$L51="Décision sur un client ou un tiers",$L51="Autre / à vérifier"),1,0)+IF($K51="À déterminer",1,0)+IF(OR($H51="Envoyer à l'extérieur",$H51="Supprimer",$H51="Payer / engager l'entreprise",$H51="Plusieurs de ces actions",$H51="Ne sait pas"),1,0)+IF(OR($I51="Compte personnel d'un salarié",$I51="Compte administrateur",$I51="Ne sait pas"),1,0)+IF($J51="",1,0)+IF(OR($E51="Un salarié directement",$E51="Ne sait pas"),1,0)+IF(OR($N51="Jamais",$N51="Ne sait pas"),1,0)+IF(OR($O51="Non",$O51="Ne sait pas"),1,0)+IF(OR($P51="Non",$P51="Ne sait pas"),1,0)+IF($Q51="Non",1,0)+IF(OR($S51="Non",$S51="Ne sait pas"),1,0))</f>
        <v/>
      </c>
      <c r="U51" s="17" t="str">
        <f aca="false">IF($B51="","",IF($T51&gt;=3,"Prioritaire",IF($T51&gt;=1,"À compléter","Documenté")))</f>
        <v/>
      </c>
      <c r="V51" s="17" t="str">
        <f aca="false">IF($B51="","",IF(OR($L51="Recrutement / RH",$L51="Scoring / accès au crédit",$L51="Éducation / formation",$L51="Infrastructure critique",$L51="Décision sur un client ou un tiers",$L51="Autre / à vérifier"),"Domaine sensible ou décision sur une personne à examiner. ","")&amp;IF($K51="À déterminer","Rôle à clarifier. ","")&amp;IF(OR($H51="Envoyer à l'extérieur",$H51="Supprimer",$H51="Payer / engager l'entreprise",$H51="Plusieurs de ces actions",$H51="Ne sait pas"),"Actions critiques possibles sans validation à revoir. ","")&amp;IF(OR($I51="Compte personnel d'un salarié",$I51="Compte administrateur",$I51="Ne sait pas"),"Droits trop larges : prévoir un compte dédié. ","")&amp;IF($J51="","Responsable à désigner. ","")&amp;IF(OR($E51="Un salarié directement",$E51="Ne sait pas"),"Mise en place hors circuit à régulariser. ","")&amp;IF(OR($N51="Jamais",$N51="Ne sait pas"),"Validation humaine à définir. ","")&amp;IF(OR($O51="Non",$O51="Ne sait pas"),"Procédure d'arrêt à prévoir. ","")&amp;IF(OR($P51="Non",$P51="Ne sait pas"),"Traçabilité à mettre en place. ","")&amp;IF($Q51="Non","Équipe à sensibiliser. ","")&amp;IF(OR($S51="Non",$S51="Ne sait pas"),"Information des personnes à prévoir. ",""))</f>
        <v/>
      </c>
      <c r="W51" s="14"/>
    </row>
    <row r="52" customFormat="false" ht="31.5" hidden="false" customHeight="true" outlineLevel="0" collapsed="false">
      <c r="A52" s="13" t="n">
        <v>47</v>
      </c>
      <c r="B52" s="14"/>
      <c r="C52" s="14"/>
      <c r="D52" s="14"/>
      <c r="E52" s="14"/>
      <c r="F52" s="14"/>
      <c r="G52" s="14"/>
      <c r="H52" s="14"/>
      <c r="I52" s="14"/>
      <c r="J52" s="14"/>
      <c r="K52" s="14"/>
      <c r="L52" s="14"/>
      <c r="M52" s="14"/>
      <c r="N52" s="14"/>
      <c r="O52" s="14"/>
      <c r="P52" s="14"/>
      <c r="Q52" s="14"/>
      <c r="R52" s="15"/>
      <c r="S52" s="14"/>
      <c r="T52" s="16" t="str">
        <f aca="false">IF($B52="","",IF(OR($L52="Recrutement / RH",$L52="Scoring / accès au crédit",$L52="Éducation / formation",$L52="Infrastructure critique",$L52="Décision sur un client ou un tiers",$L52="Autre / à vérifier"),1,0)+IF($K52="À déterminer",1,0)+IF(OR($H52="Envoyer à l'extérieur",$H52="Supprimer",$H52="Payer / engager l'entreprise",$H52="Plusieurs de ces actions",$H52="Ne sait pas"),1,0)+IF(OR($I52="Compte personnel d'un salarié",$I52="Compte administrateur",$I52="Ne sait pas"),1,0)+IF($J52="",1,0)+IF(OR($E52="Un salarié directement",$E52="Ne sait pas"),1,0)+IF(OR($N52="Jamais",$N52="Ne sait pas"),1,0)+IF(OR($O52="Non",$O52="Ne sait pas"),1,0)+IF(OR($P52="Non",$P52="Ne sait pas"),1,0)+IF($Q52="Non",1,0)+IF(OR($S52="Non",$S52="Ne sait pas"),1,0))</f>
        <v/>
      </c>
      <c r="U52" s="17" t="str">
        <f aca="false">IF($B52="","",IF($T52&gt;=3,"Prioritaire",IF($T52&gt;=1,"À compléter","Documenté")))</f>
        <v/>
      </c>
      <c r="V52" s="17" t="str">
        <f aca="false">IF($B52="","",IF(OR($L52="Recrutement / RH",$L52="Scoring / accès au crédit",$L52="Éducation / formation",$L52="Infrastructure critique",$L52="Décision sur un client ou un tiers",$L52="Autre / à vérifier"),"Domaine sensible ou décision sur une personne à examiner. ","")&amp;IF($K52="À déterminer","Rôle à clarifier. ","")&amp;IF(OR($H52="Envoyer à l'extérieur",$H52="Supprimer",$H52="Payer / engager l'entreprise",$H52="Plusieurs de ces actions",$H52="Ne sait pas"),"Actions critiques possibles sans validation à revoir. ","")&amp;IF(OR($I52="Compte personnel d'un salarié",$I52="Compte administrateur",$I52="Ne sait pas"),"Droits trop larges : prévoir un compte dédié. ","")&amp;IF($J52="","Responsable à désigner. ","")&amp;IF(OR($E52="Un salarié directement",$E52="Ne sait pas"),"Mise en place hors circuit à régulariser. ","")&amp;IF(OR($N52="Jamais",$N52="Ne sait pas"),"Validation humaine à définir. ","")&amp;IF(OR($O52="Non",$O52="Ne sait pas"),"Procédure d'arrêt à prévoir. ","")&amp;IF(OR($P52="Non",$P52="Ne sait pas"),"Traçabilité à mettre en place. ","")&amp;IF($Q52="Non","Équipe à sensibiliser. ","")&amp;IF(OR($S52="Non",$S52="Ne sait pas"),"Information des personnes à prévoir. ",""))</f>
        <v/>
      </c>
      <c r="W52" s="14"/>
    </row>
    <row r="53" customFormat="false" ht="31.5" hidden="false" customHeight="true" outlineLevel="0" collapsed="false">
      <c r="A53" s="13" t="n">
        <v>48</v>
      </c>
      <c r="B53" s="14"/>
      <c r="C53" s="14"/>
      <c r="D53" s="14"/>
      <c r="E53" s="14"/>
      <c r="F53" s="14"/>
      <c r="G53" s="14"/>
      <c r="H53" s="14"/>
      <c r="I53" s="14"/>
      <c r="J53" s="14"/>
      <c r="K53" s="14"/>
      <c r="L53" s="14"/>
      <c r="M53" s="14"/>
      <c r="N53" s="14"/>
      <c r="O53" s="14"/>
      <c r="P53" s="14"/>
      <c r="Q53" s="14"/>
      <c r="R53" s="15"/>
      <c r="S53" s="14"/>
      <c r="T53" s="16" t="str">
        <f aca="false">IF($B53="","",IF(OR($L53="Recrutement / RH",$L53="Scoring / accès au crédit",$L53="Éducation / formation",$L53="Infrastructure critique",$L53="Décision sur un client ou un tiers",$L53="Autre / à vérifier"),1,0)+IF($K53="À déterminer",1,0)+IF(OR($H53="Envoyer à l'extérieur",$H53="Supprimer",$H53="Payer / engager l'entreprise",$H53="Plusieurs de ces actions",$H53="Ne sait pas"),1,0)+IF(OR($I53="Compte personnel d'un salarié",$I53="Compte administrateur",$I53="Ne sait pas"),1,0)+IF($J53="",1,0)+IF(OR($E53="Un salarié directement",$E53="Ne sait pas"),1,0)+IF(OR($N53="Jamais",$N53="Ne sait pas"),1,0)+IF(OR($O53="Non",$O53="Ne sait pas"),1,0)+IF(OR($P53="Non",$P53="Ne sait pas"),1,0)+IF($Q53="Non",1,0)+IF(OR($S53="Non",$S53="Ne sait pas"),1,0))</f>
        <v/>
      </c>
      <c r="U53" s="17" t="str">
        <f aca="false">IF($B53="","",IF($T53&gt;=3,"Prioritaire",IF($T53&gt;=1,"À compléter","Documenté")))</f>
        <v/>
      </c>
      <c r="V53" s="17" t="str">
        <f aca="false">IF($B53="","",IF(OR($L53="Recrutement / RH",$L53="Scoring / accès au crédit",$L53="Éducation / formation",$L53="Infrastructure critique",$L53="Décision sur un client ou un tiers",$L53="Autre / à vérifier"),"Domaine sensible ou décision sur une personne à examiner. ","")&amp;IF($K53="À déterminer","Rôle à clarifier. ","")&amp;IF(OR($H53="Envoyer à l'extérieur",$H53="Supprimer",$H53="Payer / engager l'entreprise",$H53="Plusieurs de ces actions",$H53="Ne sait pas"),"Actions critiques possibles sans validation à revoir. ","")&amp;IF(OR($I53="Compte personnel d'un salarié",$I53="Compte administrateur",$I53="Ne sait pas"),"Droits trop larges : prévoir un compte dédié. ","")&amp;IF($J53="","Responsable à désigner. ","")&amp;IF(OR($E53="Un salarié directement",$E53="Ne sait pas"),"Mise en place hors circuit à régulariser. ","")&amp;IF(OR($N53="Jamais",$N53="Ne sait pas"),"Validation humaine à définir. ","")&amp;IF(OR($O53="Non",$O53="Ne sait pas"),"Procédure d'arrêt à prévoir. ","")&amp;IF(OR($P53="Non",$P53="Ne sait pas"),"Traçabilité à mettre en place. ","")&amp;IF($Q53="Non","Équipe à sensibiliser. ","")&amp;IF(OR($S53="Non",$S53="Ne sait pas"),"Information des personnes à prévoir. ",""))</f>
        <v/>
      </c>
      <c r="W53" s="14"/>
    </row>
    <row r="54" customFormat="false" ht="31.5" hidden="false" customHeight="true" outlineLevel="0" collapsed="false">
      <c r="A54" s="13" t="n">
        <v>49</v>
      </c>
      <c r="B54" s="14"/>
      <c r="C54" s="14"/>
      <c r="D54" s="14"/>
      <c r="E54" s="14"/>
      <c r="F54" s="14"/>
      <c r="G54" s="14"/>
      <c r="H54" s="14"/>
      <c r="I54" s="14"/>
      <c r="J54" s="14"/>
      <c r="K54" s="14"/>
      <c r="L54" s="14"/>
      <c r="M54" s="14"/>
      <c r="N54" s="14"/>
      <c r="O54" s="14"/>
      <c r="P54" s="14"/>
      <c r="Q54" s="14"/>
      <c r="R54" s="15"/>
      <c r="S54" s="14"/>
      <c r="T54" s="16" t="str">
        <f aca="false">IF($B54="","",IF(OR($L54="Recrutement / RH",$L54="Scoring / accès au crédit",$L54="Éducation / formation",$L54="Infrastructure critique",$L54="Décision sur un client ou un tiers",$L54="Autre / à vérifier"),1,0)+IF($K54="À déterminer",1,0)+IF(OR($H54="Envoyer à l'extérieur",$H54="Supprimer",$H54="Payer / engager l'entreprise",$H54="Plusieurs de ces actions",$H54="Ne sait pas"),1,0)+IF(OR($I54="Compte personnel d'un salarié",$I54="Compte administrateur",$I54="Ne sait pas"),1,0)+IF($J54="",1,0)+IF(OR($E54="Un salarié directement",$E54="Ne sait pas"),1,0)+IF(OR($N54="Jamais",$N54="Ne sait pas"),1,0)+IF(OR($O54="Non",$O54="Ne sait pas"),1,0)+IF(OR($P54="Non",$P54="Ne sait pas"),1,0)+IF($Q54="Non",1,0)+IF(OR($S54="Non",$S54="Ne sait pas"),1,0))</f>
        <v/>
      </c>
      <c r="U54" s="17" t="str">
        <f aca="false">IF($B54="","",IF($T54&gt;=3,"Prioritaire",IF($T54&gt;=1,"À compléter","Documenté")))</f>
        <v/>
      </c>
      <c r="V54" s="17" t="str">
        <f aca="false">IF($B54="","",IF(OR($L54="Recrutement / RH",$L54="Scoring / accès au crédit",$L54="Éducation / formation",$L54="Infrastructure critique",$L54="Décision sur un client ou un tiers",$L54="Autre / à vérifier"),"Domaine sensible ou décision sur une personne à examiner. ","")&amp;IF($K54="À déterminer","Rôle à clarifier. ","")&amp;IF(OR($H54="Envoyer à l'extérieur",$H54="Supprimer",$H54="Payer / engager l'entreprise",$H54="Plusieurs de ces actions",$H54="Ne sait pas"),"Actions critiques possibles sans validation à revoir. ","")&amp;IF(OR($I54="Compte personnel d'un salarié",$I54="Compte administrateur",$I54="Ne sait pas"),"Droits trop larges : prévoir un compte dédié. ","")&amp;IF($J54="","Responsable à désigner. ","")&amp;IF(OR($E54="Un salarié directement",$E54="Ne sait pas"),"Mise en place hors circuit à régulariser. ","")&amp;IF(OR($N54="Jamais",$N54="Ne sait pas"),"Validation humaine à définir. ","")&amp;IF(OR($O54="Non",$O54="Ne sait pas"),"Procédure d'arrêt à prévoir. ","")&amp;IF(OR($P54="Non",$P54="Ne sait pas"),"Traçabilité à mettre en place. ","")&amp;IF($Q54="Non","Équipe à sensibiliser. ","")&amp;IF(OR($S54="Non",$S54="Ne sait pas"),"Information des personnes à prévoir. ",""))</f>
        <v/>
      </c>
      <c r="W54" s="14"/>
    </row>
    <row r="55" customFormat="false" ht="31.5" hidden="false" customHeight="true" outlineLevel="0" collapsed="false">
      <c r="A55" s="13" t="n">
        <v>50</v>
      </c>
      <c r="B55" s="14"/>
      <c r="C55" s="14"/>
      <c r="D55" s="14"/>
      <c r="E55" s="14"/>
      <c r="F55" s="14"/>
      <c r="G55" s="14"/>
      <c r="H55" s="14"/>
      <c r="I55" s="14"/>
      <c r="J55" s="14"/>
      <c r="K55" s="14"/>
      <c r="L55" s="14"/>
      <c r="M55" s="14"/>
      <c r="N55" s="14"/>
      <c r="O55" s="14"/>
      <c r="P55" s="14"/>
      <c r="Q55" s="14"/>
      <c r="R55" s="15"/>
      <c r="S55" s="14"/>
      <c r="T55" s="16" t="str">
        <f aca="false">IF($B55="","",IF(OR($L55="Recrutement / RH",$L55="Scoring / accès au crédit",$L55="Éducation / formation",$L55="Infrastructure critique",$L55="Décision sur un client ou un tiers",$L55="Autre / à vérifier"),1,0)+IF($K55="À déterminer",1,0)+IF(OR($H55="Envoyer à l'extérieur",$H55="Supprimer",$H55="Payer / engager l'entreprise",$H55="Plusieurs de ces actions",$H55="Ne sait pas"),1,0)+IF(OR($I55="Compte personnel d'un salarié",$I55="Compte administrateur",$I55="Ne sait pas"),1,0)+IF($J55="",1,0)+IF(OR($E55="Un salarié directement",$E55="Ne sait pas"),1,0)+IF(OR($N55="Jamais",$N55="Ne sait pas"),1,0)+IF(OR($O55="Non",$O55="Ne sait pas"),1,0)+IF(OR($P55="Non",$P55="Ne sait pas"),1,0)+IF($Q55="Non",1,0)+IF(OR($S55="Non",$S55="Ne sait pas"),1,0))</f>
        <v/>
      </c>
      <c r="U55" s="17" t="str">
        <f aca="false">IF($B55="","",IF($T55&gt;=3,"Prioritaire",IF($T55&gt;=1,"À compléter","Documenté")))</f>
        <v/>
      </c>
      <c r="V55" s="17" t="str">
        <f aca="false">IF($B55="","",IF(OR($L55="Recrutement / RH",$L55="Scoring / accès au crédit",$L55="Éducation / formation",$L55="Infrastructure critique",$L55="Décision sur un client ou un tiers",$L55="Autre / à vérifier"),"Domaine sensible ou décision sur une personne à examiner. ","")&amp;IF($K55="À déterminer","Rôle à clarifier. ","")&amp;IF(OR($H55="Envoyer à l'extérieur",$H55="Supprimer",$H55="Payer / engager l'entreprise",$H55="Plusieurs de ces actions",$H55="Ne sait pas"),"Actions critiques possibles sans validation à revoir. ","")&amp;IF(OR($I55="Compte personnel d'un salarié",$I55="Compte administrateur",$I55="Ne sait pas"),"Droits trop larges : prévoir un compte dédié. ","")&amp;IF($J55="","Responsable à désigner. ","")&amp;IF(OR($E55="Un salarié directement",$E55="Ne sait pas"),"Mise en place hors circuit à régulariser. ","")&amp;IF(OR($N55="Jamais",$N55="Ne sait pas"),"Validation humaine à définir. ","")&amp;IF(OR($O55="Non",$O55="Ne sait pas"),"Procédure d'arrêt à prévoir. ","")&amp;IF(OR($P55="Non",$P55="Ne sait pas"),"Traçabilité à mettre en place. ","")&amp;IF($Q55="Non","Équipe à sensibiliser. ","")&amp;IF(OR($S55="Non",$S55="Ne sait pas"),"Information des personnes à prévoir. ",""))</f>
        <v/>
      </c>
      <c r="W55" s="14"/>
    </row>
    <row r="56" customFormat="false" ht="31.5" hidden="false" customHeight="true" outlineLevel="0" collapsed="false">
      <c r="A56" s="13" t="n">
        <v>51</v>
      </c>
      <c r="B56" s="14"/>
      <c r="C56" s="14"/>
      <c r="D56" s="14"/>
      <c r="E56" s="14"/>
      <c r="F56" s="14"/>
      <c r="G56" s="14"/>
      <c r="H56" s="14"/>
      <c r="I56" s="14"/>
      <c r="J56" s="14"/>
      <c r="K56" s="14"/>
      <c r="L56" s="14"/>
      <c r="M56" s="14"/>
      <c r="N56" s="14"/>
      <c r="O56" s="14"/>
      <c r="P56" s="14"/>
      <c r="Q56" s="14"/>
      <c r="R56" s="15"/>
      <c r="S56" s="14"/>
      <c r="T56" s="16" t="str">
        <f aca="false">IF($B56="","",IF(OR($L56="Recrutement / RH",$L56="Scoring / accès au crédit",$L56="Éducation / formation",$L56="Infrastructure critique",$L56="Décision sur un client ou un tiers",$L56="Autre / à vérifier"),1,0)+IF($K56="À déterminer",1,0)+IF(OR($H56="Envoyer à l'extérieur",$H56="Supprimer",$H56="Payer / engager l'entreprise",$H56="Plusieurs de ces actions",$H56="Ne sait pas"),1,0)+IF(OR($I56="Compte personnel d'un salarié",$I56="Compte administrateur",$I56="Ne sait pas"),1,0)+IF($J56="",1,0)+IF(OR($E56="Un salarié directement",$E56="Ne sait pas"),1,0)+IF(OR($N56="Jamais",$N56="Ne sait pas"),1,0)+IF(OR($O56="Non",$O56="Ne sait pas"),1,0)+IF(OR($P56="Non",$P56="Ne sait pas"),1,0)+IF($Q56="Non",1,0)+IF(OR($S56="Non",$S56="Ne sait pas"),1,0))</f>
        <v/>
      </c>
      <c r="U56" s="17" t="str">
        <f aca="false">IF($B56="","",IF($T56&gt;=3,"Prioritaire",IF($T56&gt;=1,"À compléter","Documenté")))</f>
        <v/>
      </c>
      <c r="V56" s="17" t="str">
        <f aca="false">IF($B56="","",IF(OR($L56="Recrutement / RH",$L56="Scoring / accès au crédit",$L56="Éducation / formation",$L56="Infrastructure critique",$L56="Décision sur un client ou un tiers",$L56="Autre / à vérifier"),"Domaine sensible ou décision sur une personne à examiner. ","")&amp;IF($K56="À déterminer","Rôle à clarifier. ","")&amp;IF(OR($H56="Envoyer à l'extérieur",$H56="Supprimer",$H56="Payer / engager l'entreprise",$H56="Plusieurs de ces actions",$H56="Ne sait pas"),"Actions critiques possibles sans validation à revoir. ","")&amp;IF(OR($I56="Compte personnel d'un salarié",$I56="Compte administrateur",$I56="Ne sait pas"),"Droits trop larges : prévoir un compte dédié. ","")&amp;IF($J56="","Responsable à désigner. ","")&amp;IF(OR($E56="Un salarié directement",$E56="Ne sait pas"),"Mise en place hors circuit à régulariser. ","")&amp;IF(OR($N56="Jamais",$N56="Ne sait pas"),"Validation humaine à définir. ","")&amp;IF(OR($O56="Non",$O56="Ne sait pas"),"Procédure d'arrêt à prévoir. ","")&amp;IF(OR($P56="Non",$P56="Ne sait pas"),"Traçabilité à mettre en place. ","")&amp;IF($Q56="Non","Équipe à sensibiliser. ","")&amp;IF(OR($S56="Non",$S56="Ne sait pas"),"Information des personnes à prévoir. ",""))</f>
        <v/>
      </c>
      <c r="W56" s="14"/>
    </row>
    <row r="57" customFormat="false" ht="31.5" hidden="false" customHeight="true" outlineLevel="0" collapsed="false">
      <c r="A57" s="13" t="n">
        <v>52</v>
      </c>
      <c r="B57" s="14"/>
      <c r="C57" s="14"/>
      <c r="D57" s="14"/>
      <c r="E57" s="14"/>
      <c r="F57" s="14"/>
      <c r="G57" s="14"/>
      <c r="H57" s="14"/>
      <c r="I57" s="14"/>
      <c r="J57" s="14"/>
      <c r="K57" s="14"/>
      <c r="L57" s="14"/>
      <c r="M57" s="14"/>
      <c r="N57" s="14"/>
      <c r="O57" s="14"/>
      <c r="P57" s="14"/>
      <c r="Q57" s="14"/>
      <c r="R57" s="15"/>
      <c r="S57" s="14"/>
      <c r="T57" s="16" t="str">
        <f aca="false">IF($B57="","",IF(OR($L57="Recrutement / RH",$L57="Scoring / accès au crédit",$L57="Éducation / formation",$L57="Infrastructure critique",$L57="Décision sur un client ou un tiers",$L57="Autre / à vérifier"),1,0)+IF($K57="À déterminer",1,0)+IF(OR($H57="Envoyer à l'extérieur",$H57="Supprimer",$H57="Payer / engager l'entreprise",$H57="Plusieurs de ces actions",$H57="Ne sait pas"),1,0)+IF(OR($I57="Compte personnel d'un salarié",$I57="Compte administrateur",$I57="Ne sait pas"),1,0)+IF($J57="",1,0)+IF(OR($E57="Un salarié directement",$E57="Ne sait pas"),1,0)+IF(OR($N57="Jamais",$N57="Ne sait pas"),1,0)+IF(OR($O57="Non",$O57="Ne sait pas"),1,0)+IF(OR($P57="Non",$P57="Ne sait pas"),1,0)+IF($Q57="Non",1,0)+IF(OR($S57="Non",$S57="Ne sait pas"),1,0))</f>
        <v/>
      </c>
      <c r="U57" s="17" t="str">
        <f aca="false">IF($B57="","",IF($T57&gt;=3,"Prioritaire",IF($T57&gt;=1,"À compléter","Documenté")))</f>
        <v/>
      </c>
      <c r="V57" s="17" t="str">
        <f aca="false">IF($B57="","",IF(OR($L57="Recrutement / RH",$L57="Scoring / accès au crédit",$L57="Éducation / formation",$L57="Infrastructure critique",$L57="Décision sur un client ou un tiers",$L57="Autre / à vérifier"),"Domaine sensible ou décision sur une personne à examiner. ","")&amp;IF($K57="À déterminer","Rôle à clarifier. ","")&amp;IF(OR($H57="Envoyer à l'extérieur",$H57="Supprimer",$H57="Payer / engager l'entreprise",$H57="Plusieurs de ces actions",$H57="Ne sait pas"),"Actions critiques possibles sans validation à revoir. ","")&amp;IF(OR($I57="Compte personnel d'un salarié",$I57="Compte administrateur",$I57="Ne sait pas"),"Droits trop larges : prévoir un compte dédié. ","")&amp;IF($J57="","Responsable à désigner. ","")&amp;IF(OR($E57="Un salarié directement",$E57="Ne sait pas"),"Mise en place hors circuit à régulariser. ","")&amp;IF(OR($N57="Jamais",$N57="Ne sait pas"),"Validation humaine à définir. ","")&amp;IF(OR($O57="Non",$O57="Ne sait pas"),"Procédure d'arrêt à prévoir. ","")&amp;IF(OR($P57="Non",$P57="Ne sait pas"),"Traçabilité à mettre en place. ","")&amp;IF($Q57="Non","Équipe à sensibiliser. ","")&amp;IF(OR($S57="Non",$S57="Ne sait pas"),"Information des personnes à prévoir. ",""))</f>
        <v/>
      </c>
      <c r="W57" s="14"/>
    </row>
    <row r="58" customFormat="false" ht="31.5" hidden="false" customHeight="true" outlineLevel="0" collapsed="false">
      <c r="A58" s="13" t="n">
        <v>53</v>
      </c>
      <c r="B58" s="14"/>
      <c r="C58" s="14"/>
      <c r="D58" s="14"/>
      <c r="E58" s="14"/>
      <c r="F58" s="14"/>
      <c r="G58" s="14"/>
      <c r="H58" s="14"/>
      <c r="I58" s="14"/>
      <c r="J58" s="14"/>
      <c r="K58" s="14"/>
      <c r="L58" s="14"/>
      <c r="M58" s="14"/>
      <c r="N58" s="14"/>
      <c r="O58" s="14"/>
      <c r="P58" s="14"/>
      <c r="Q58" s="14"/>
      <c r="R58" s="15"/>
      <c r="S58" s="14"/>
      <c r="T58" s="16" t="str">
        <f aca="false">IF($B58="","",IF(OR($L58="Recrutement / RH",$L58="Scoring / accès au crédit",$L58="Éducation / formation",$L58="Infrastructure critique",$L58="Décision sur un client ou un tiers",$L58="Autre / à vérifier"),1,0)+IF($K58="À déterminer",1,0)+IF(OR($H58="Envoyer à l'extérieur",$H58="Supprimer",$H58="Payer / engager l'entreprise",$H58="Plusieurs de ces actions",$H58="Ne sait pas"),1,0)+IF(OR($I58="Compte personnel d'un salarié",$I58="Compte administrateur",$I58="Ne sait pas"),1,0)+IF($J58="",1,0)+IF(OR($E58="Un salarié directement",$E58="Ne sait pas"),1,0)+IF(OR($N58="Jamais",$N58="Ne sait pas"),1,0)+IF(OR($O58="Non",$O58="Ne sait pas"),1,0)+IF(OR($P58="Non",$P58="Ne sait pas"),1,0)+IF($Q58="Non",1,0)+IF(OR($S58="Non",$S58="Ne sait pas"),1,0))</f>
        <v/>
      </c>
      <c r="U58" s="17" t="str">
        <f aca="false">IF($B58="","",IF($T58&gt;=3,"Prioritaire",IF($T58&gt;=1,"À compléter","Documenté")))</f>
        <v/>
      </c>
      <c r="V58" s="17" t="str">
        <f aca="false">IF($B58="","",IF(OR($L58="Recrutement / RH",$L58="Scoring / accès au crédit",$L58="Éducation / formation",$L58="Infrastructure critique",$L58="Décision sur un client ou un tiers",$L58="Autre / à vérifier"),"Domaine sensible ou décision sur une personne à examiner. ","")&amp;IF($K58="À déterminer","Rôle à clarifier. ","")&amp;IF(OR($H58="Envoyer à l'extérieur",$H58="Supprimer",$H58="Payer / engager l'entreprise",$H58="Plusieurs de ces actions",$H58="Ne sait pas"),"Actions critiques possibles sans validation à revoir. ","")&amp;IF(OR($I58="Compte personnel d'un salarié",$I58="Compte administrateur",$I58="Ne sait pas"),"Droits trop larges : prévoir un compte dédié. ","")&amp;IF($J58="","Responsable à désigner. ","")&amp;IF(OR($E58="Un salarié directement",$E58="Ne sait pas"),"Mise en place hors circuit à régulariser. ","")&amp;IF(OR($N58="Jamais",$N58="Ne sait pas"),"Validation humaine à définir. ","")&amp;IF(OR($O58="Non",$O58="Ne sait pas"),"Procédure d'arrêt à prévoir. ","")&amp;IF(OR($P58="Non",$P58="Ne sait pas"),"Traçabilité à mettre en place. ","")&amp;IF($Q58="Non","Équipe à sensibiliser. ","")&amp;IF(OR($S58="Non",$S58="Ne sait pas"),"Information des personnes à prévoir. ",""))</f>
        <v/>
      </c>
      <c r="W58" s="14"/>
    </row>
    <row r="59" customFormat="false" ht="31.5" hidden="false" customHeight="true" outlineLevel="0" collapsed="false">
      <c r="A59" s="13" t="n">
        <v>54</v>
      </c>
      <c r="B59" s="14"/>
      <c r="C59" s="14"/>
      <c r="D59" s="14"/>
      <c r="E59" s="14"/>
      <c r="F59" s="14"/>
      <c r="G59" s="14"/>
      <c r="H59" s="14"/>
      <c r="I59" s="14"/>
      <c r="J59" s="14"/>
      <c r="K59" s="14"/>
      <c r="L59" s="14"/>
      <c r="M59" s="14"/>
      <c r="N59" s="14"/>
      <c r="O59" s="14"/>
      <c r="P59" s="14"/>
      <c r="Q59" s="14"/>
      <c r="R59" s="15"/>
      <c r="S59" s="14"/>
      <c r="T59" s="16" t="str">
        <f aca="false">IF($B59="","",IF(OR($L59="Recrutement / RH",$L59="Scoring / accès au crédit",$L59="Éducation / formation",$L59="Infrastructure critique",$L59="Décision sur un client ou un tiers",$L59="Autre / à vérifier"),1,0)+IF($K59="À déterminer",1,0)+IF(OR($H59="Envoyer à l'extérieur",$H59="Supprimer",$H59="Payer / engager l'entreprise",$H59="Plusieurs de ces actions",$H59="Ne sait pas"),1,0)+IF(OR($I59="Compte personnel d'un salarié",$I59="Compte administrateur",$I59="Ne sait pas"),1,0)+IF($J59="",1,0)+IF(OR($E59="Un salarié directement",$E59="Ne sait pas"),1,0)+IF(OR($N59="Jamais",$N59="Ne sait pas"),1,0)+IF(OR($O59="Non",$O59="Ne sait pas"),1,0)+IF(OR($P59="Non",$P59="Ne sait pas"),1,0)+IF($Q59="Non",1,0)+IF(OR($S59="Non",$S59="Ne sait pas"),1,0))</f>
        <v/>
      </c>
      <c r="U59" s="17" t="str">
        <f aca="false">IF($B59="","",IF($T59&gt;=3,"Prioritaire",IF($T59&gt;=1,"À compléter","Documenté")))</f>
        <v/>
      </c>
      <c r="V59" s="17" t="str">
        <f aca="false">IF($B59="","",IF(OR($L59="Recrutement / RH",$L59="Scoring / accès au crédit",$L59="Éducation / formation",$L59="Infrastructure critique",$L59="Décision sur un client ou un tiers",$L59="Autre / à vérifier"),"Domaine sensible ou décision sur une personne à examiner. ","")&amp;IF($K59="À déterminer","Rôle à clarifier. ","")&amp;IF(OR($H59="Envoyer à l'extérieur",$H59="Supprimer",$H59="Payer / engager l'entreprise",$H59="Plusieurs de ces actions",$H59="Ne sait pas"),"Actions critiques possibles sans validation à revoir. ","")&amp;IF(OR($I59="Compte personnel d'un salarié",$I59="Compte administrateur",$I59="Ne sait pas"),"Droits trop larges : prévoir un compte dédié. ","")&amp;IF($J59="","Responsable à désigner. ","")&amp;IF(OR($E59="Un salarié directement",$E59="Ne sait pas"),"Mise en place hors circuit à régulariser. ","")&amp;IF(OR($N59="Jamais",$N59="Ne sait pas"),"Validation humaine à définir. ","")&amp;IF(OR($O59="Non",$O59="Ne sait pas"),"Procédure d'arrêt à prévoir. ","")&amp;IF(OR($P59="Non",$P59="Ne sait pas"),"Traçabilité à mettre en place. ","")&amp;IF($Q59="Non","Équipe à sensibiliser. ","")&amp;IF(OR($S59="Non",$S59="Ne sait pas"),"Information des personnes à prévoir. ",""))</f>
        <v/>
      </c>
      <c r="W59" s="14"/>
    </row>
    <row r="60" customFormat="false" ht="31.5" hidden="false" customHeight="true" outlineLevel="0" collapsed="false">
      <c r="A60" s="13" t="n">
        <v>55</v>
      </c>
      <c r="B60" s="14"/>
      <c r="C60" s="14"/>
      <c r="D60" s="14"/>
      <c r="E60" s="14"/>
      <c r="F60" s="14"/>
      <c r="G60" s="14"/>
      <c r="H60" s="14"/>
      <c r="I60" s="14"/>
      <c r="J60" s="14"/>
      <c r="K60" s="14"/>
      <c r="L60" s="14"/>
      <c r="M60" s="14"/>
      <c r="N60" s="14"/>
      <c r="O60" s="14"/>
      <c r="P60" s="14"/>
      <c r="Q60" s="14"/>
      <c r="R60" s="15"/>
      <c r="S60" s="14"/>
      <c r="T60" s="16" t="str">
        <f aca="false">IF($B60="","",IF(OR($L60="Recrutement / RH",$L60="Scoring / accès au crédit",$L60="Éducation / formation",$L60="Infrastructure critique",$L60="Décision sur un client ou un tiers",$L60="Autre / à vérifier"),1,0)+IF($K60="À déterminer",1,0)+IF(OR($H60="Envoyer à l'extérieur",$H60="Supprimer",$H60="Payer / engager l'entreprise",$H60="Plusieurs de ces actions",$H60="Ne sait pas"),1,0)+IF(OR($I60="Compte personnel d'un salarié",$I60="Compte administrateur",$I60="Ne sait pas"),1,0)+IF($J60="",1,0)+IF(OR($E60="Un salarié directement",$E60="Ne sait pas"),1,0)+IF(OR($N60="Jamais",$N60="Ne sait pas"),1,0)+IF(OR($O60="Non",$O60="Ne sait pas"),1,0)+IF(OR($P60="Non",$P60="Ne sait pas"),1,0)+IF($Q60="Non",1,0)+IF(OR($S60="Non",$S60="Ne sait pas"),1,0))</f>
        <v/>
      </c>
      <c r="U60" s="17" t="str">
        <f aca="false">IF($B60="","",IF($T60&gt;=3,"Prioritaire",IF($T60&gt;=1,"À compléter","Documenté")))</f>
        <v/>
      </c>
      <c r="V60" s="17" t="str">
        <f aca="false">IF($B60="","",IF(OR($L60="Recrutement / RH",$L60="Scoring / accès au crédit",$L60="Éducation / formation",$L60="Infrastructure critique",$L60="Décision sur un client ou un tiers",$L60="Autre / à vérifier"),"Domaine sensible ou décision sur une personne à examiner. ","")&amp;IF($K60="À déterminer","Rôle à clarifier. ","")&amp;IF(OR($H60="Envoyer à l'extérieur",$H60="Supprimer",$H60="Payer / engager l'entreprise",$H60="Plusieurs de ces actions",$H60="Ne sait pas"),"Actions critiques possibles sans validation à revoir. ","")&amp;IF(OR($I60="Compte personnel d'un salarié",$I60="Compte administrateur",$I60="Ne sait pas"),"Droits trop larges : prévoir un compte dédié. ","")&amp;IF($J60="","Responsable à désigner. ","")&amp;IF(OR($E60="Un salarié directement",$E60="Ne sait pas"),"Mise en place hors circuit à régulariser. ","")&amp;IF(OR($N60="Jamais",$N60="Ne sait pas"),"Validation humaine à définir. ","")&amp;IF(OR($O60="Non",$O60="Ne sait pas"),"Procédure d'arrêt à prévoir. ","")&amp;IF(OR($P60="Non",$P60="Ne sait pas"),"Traçabilité à mettre en place. ","")&amp;IF($Q60="Non","Équipe à sensibiliser. ","")&amp;IF(OR($S60="Non",$S60="Ne sait pas"),"Information des personnes à prévoir. ",""))</f>
        <v/>
      </c>
      <c r="W60" s="14"/>
    </row>
    <row r="61" customFormat="false" ht="31.5" hidden="false" customHeight="true" outlineLevel="0" collapsed="false">
      <c r="A61" s="13" t="n">
        <v>56</v>
      </c>
      <c r="B61" s="14"/>
      <c r="C61" s="14"/>
      <c r="D61" s="14"/>
      <c r="E61" s="14"/>
      <c r="F61" s="14"/>
      <c r="G61" s="14"/>
      <c r="H61" s="14"/>
      <c r="I61" s="14"/>
      <c r="J61" s="14"/>
      <c r="K61" s="14"/>
      <c r="L61" s="14"/>
      <c r="M61" s="14"/>
      <c r="N61" s="14"/>
      <c r="O61" s="14"/>
      <c r="P61" s="14"/>
      <c r="Q61" s="14"/>
      <c r="R61" s="15"/>
      <c r="S61" s="14"/>
      <c r="T61" s="16" t="str">
        <f aca="false">IF($B61="","",IF(OR($L61="Recrutement / RH",$L61="Scoring / accès au crédit",$L61="Éducation / formation",$L61="Infrastructure critique",$L61="Décision sur un client ou un tiers",$L61="Autre / à vérifier"),1,0)+IF($K61="À déterminer",1,0)+IF(OR($H61="Envoyer à l'extérieur",$H61="Supprimer",$H61="Payer / engager l'entreprise",$H61="Plusieurs de ces actions",$H61="Ne sait pas"),1,0)+IF(OR($I61="Compte personnel d'un salarié",$I61="Compte administrateur",$I61="Ne sait pas"),1,0)+IF($J61="",1,0)+IF(OR($E61="Un salarié directement",$E61="Ne sait pas"),1,0)+IF(OR($N61="Jamais",$N61="Ne sait pas"),1,0)+IF(OR($O61="Non",$O61="Ne sait pas"),1,0)+IF(OR($P61="Non",$P61="Ne sait pas"),1,0)+IF($Q61="Non",1,0)+IF(OR($S61="Non",$S61="Ne sait pas"),1,0))</f>
        <v/>
      </c>
      <c r="U61" s="17" t="str">
        <f aca="false">IF($B61="","",IF($T61&gt;=3,"Prioritaire",IF($T61&gt;=1,"À compléter","Documenté")))</f>
        <v/>
      </c>
      <c r="V61" s="17" t="str">
        <f aca="false">IF($B61="","",IF(OR($L61="Recrutement / RH",$L61="Scoring / accès au crédit",$L61="Éducation / formation",$L61="Infrastructure critique",$L61="Décision sur un client ou un tiers",$L61="Autre / à vérifier"),"Domaine sensible ou décision sur une personne à examiner. ","")&amp;IF($K61="À déterminer","Rôle à clarifier. ","")&amp;IF(OR($H61="Envoyer à l'extérieur",$H61="Supprimer",$H61="Payer / engager l'entreprise",$H61="Plusieurs de ces actions",$H61="Ne sait pas"),"Actions critiques possibles sans validation à revoir. ","")&amp;IF(OR($I61="Compte personnel d'un salarié",$I61="Compte administrateur",$I61="Ne sait pas"),"Droits trop larges : prévoir un compte dédié. ","")&amp;IF($J61="","Responsable à désigner. ","")&amp;IF(OR($E61="Un salarié directement",$E61="Ne sait pas"),"Mise en place hors circuit à régulariser. ","")&amp;IF(OR($N61="Jamais",$N61="Ne sait pas"),"Validation humaine à définir. ","")&amp;IF(OR($O61="Non",$O61="Ne sait pas"),"Procédure d'arrêt à prévoir. ","")&amp;IF(OR($P61="Non",$P61="Ne sait pas"),"Traçabilité à mettre en place. ","")&amp;IF($Q61="Non","Équipe à sensibiliser. ","")&amp;IF(OR($S61="Non",$S61="Ne sait pas"),"Information des personnes à prévoir. ",""))</f>
        <v/>
      </c>
      <c r="W61" s="14"/>
    </row>
    <row r="62" customFormat="false" ht="31.5" hidden="false" customHeight="true" outlineLevel="0" collapsed="false">
      <c r="A62" s="13" t="n">
        <v>57</v>
      </c>
      <c r="B62" s="14"/>
      <c r="C62" s="14"/>
      <c r="D62" s="14"/>
      <c r="E62" s="14"/>
      <c r="F62" s="14"/>
      <c r="G62" s="14"/>
      <c r="H62" s="14"/>
      <c r="I62" s="14"/>
      <c r="J62" s="14"/>
      <c r="K62" s="14"/>
      <c r="L62" s="14"/>
      <c r="M62" s="14"/>
      <c r="N62" s="14"/>
      <c r="O62" s="14"/>
      <c r="P62" s="14"/>
      <c r="Q62" s="14"/>
      <c r="R62" s="15"/>
      <c r="S62" s="14"/>
      <c r="T62" s="16" t="str">
        <f aca="false">IF($B62="","",IF(OR($L62="Recrutement / RH",$L62="Scoring / accès au crédit",$L62="Éducation / formation",$L62="Infrastructure critique",$L62="Décision sur un client ou un tiers",$L62="Autre / à vérifier"),1,0)+IF($K62="À déterminer",1,0)+IF(OR($H62="Envoyer à l'extérieur",$H62="Supprimer",$H62="Payer / engager l'entreprise",$H62="Plusieurs de ces actions",$H62="Ne sait pas"),1,0)+IF(OR($I62="Compte personnel d'un salarié",$I62="Compte administrateur",$I62="Ne sait pas"),1,0)+IF($J62="",1,0)+IF(OR($E62="Un salarié directement",$E62="Ne sait pas"),1,0)+IF(OR($N62="Jamais",$N62="Ne sait pas"),1,0)+IF(OR($O62="Non",$O62="Ne sait pas"),1,0)+IF(OR($P62="Non",$P62="Ne sait pas"),1,0)+IF($Q62="Non",1,0)+IF(OR($S62="Non",$S62="Ne sait pas"),1,0))</f>
        <v/>
      </c>
      <c r="U62" s="17" t="str">
        <f aca="false">IF($B62="","",IF($T62&gt;=3,"Prioritaire",IF($T62&gt;=1,"À compléter","Documenté")))</f>
        <v/>
      </c>
      <c r="V62" s="17" t="str">
        <f aca="false">IF($B62="","",IF(OR($L62="Recrutement / RH",$L62="Scoring / accès au crédit",$L62="Éducation / formation",$L62="Infrastructure critique",$L62="Décision sur un client ou un tiers",$L62="Autre / à vérifier"),"Domaine sensible ou décision sur une personne à examiner. ","")&amp;IF($K62="À déterminer","Rôle à clarifier. ","")&amp;IF(OR($H62="Envoyer à l'extérieur",$H62="Supprimer",$H62="Payer / engager l'entreprise",$H62="Plusieurs de ces actions",$H62="Ne sait pas"),"Actions critiques possibles sans validation à revoir. ","")&amp;IF(OR($I62="Compte personnel d'un salarié",$I62="Compte administrateur",$I62="Ne sait pas"),"Droits trop larges : prévoir un compte dédié. ","")&amp;IF($J62="","Responsable à désigner. ","")&amp;IF(OR($E62="Un salarié directement",$E62="Ne sait pas"),"Mise en place hors circuit à régulariser. ","")&amp;IF(OR($N62="Jamais",$N62="Ne sait pas"),"Validation humaine à définir. ","")&amp;IF(OR($O62="Non",$O62="Ne sait pas"),"Procédure d'arrêt à prévoir. ","")&amp;IF(OR($P62="Non",$P62="Ne sait pas"),"Traçabilité à mettre en place. ","")&amp;IF($Q62="Non","Équipe à sensibiliser. ","")&amp;IF(OR($S62="Non",$S62="Ne sait pas"),"Information des personnes à prévoir. ",""))</f>
        <v/>
      </c>
      <c r="W62" s="14"/>
    </row>
    <row r="63" customFormat="false" ht="31.5" hidden="false" customHeight="true" outlineLevel="0" collapsed="false">
      <c r="A63" s="13" t="n">
        <v>58</v>
      </c>
      <c r="B63" s="14"/>
      <c r="C63" s="14"/>
      <c r="D63" s="14"/>
      <c r="E63" s="14"/>
      <c r="F63" s="14"/>
      <c r="G63" s="14"/>
      <c r="H63" s="14"/>
      <c r="I63" s="14"/>
      <c r="J63" s="14"/>
      <c r="K63" s="14"/>
      <c r="L63" s="14"/>
      <c r="M63" s="14"/>
      <c r="N63" s="14"/>
      <c r="O63" s="14"/>
      <c r="P63" s="14"/>
      <c r="Q63" s="14"/>
      <c r="R63" s="15"/>
      <c r="S63" s="14"/>
      <c r="T63" s="16" t="str">
        <f aca="false">IF($B63="","",IF(OR($L63="Recrutement / RH",$L63="Scoring / accès au crédit",$L63="Éducation / formation",$L63="Infrastructure critique",$L63="Décision sur un client ou un tiers",$L63="Autre / à vérifier"),1,0)+IF($K63="À déterminer",1,0)+IF(OR($H63="Envoyer à l'extérieur",$H63="Supprimer",$H63="Payer / engager l'entreprise",$H63="Plusieurs de ces actions",$H63="Ne sait pas"),1,0)+IF(OR($I63="Compte personnel d'un salarié",$I63="Compte administrateur",$I63="Ne sait pas"),1,0)+IF($J63="",1,0)+IF(OR($E63="Un salarié directement",$E63="Ne sait pas"),1,0)+IF(OR($N63="Jamais",$N63="Ne sait pas"),1,0)+IF(OR($O63="Non",$O63="Ne sait pas"),1,0)+IF(OR($P63="Non",$P63="Ne sait pas"),1,0)+IF($Q63="Non",1,0)+IF(OR($S63="Non",$S63="Ne sait pas"),1,0))</f>
        <v/>
      </c>
      <c r="U63" s="17" t="str">
        <f aca="false">IF($B63="","",IF($T63&gt;=3,"Prioritaire",IF($T63&gt;=1,"À compléter","Documenté")))</f>
        <v/>
      </c>
      <c r="V63" s="17" t="str">
        <f aca="false">IF($B63="","",IF(OR($L63="Recrutement / RH",$L63="Scoring / accès au crédit",$L63="Éducation / formation",$L63="Infrastructure critique",$L63="Décision sur un client ou un tiers",$L63="Autre / à vérifier"),"Domaine sensible ou décision sur une personne à examiner. ","")&amp;IF($K63="À déterminer","Rôle à clarifier. ","")&amp;IF(OR($H63="Envoyer à l'extérieur",$H63="Supprimer",$H63="Payer / engager l'entreprise",$H63="Plusieurs de ces actions",$H63="Ne sait pas"),"Actions critiques possibles sans validation à revoir. ","")&amp;IF(OR($I63="Compte personnel d'un salarié",$I63="Compte administrateur",$I63="Ne sait pas"),"Droits trop larges : prévoir un compte dédié. ","")&amp;IF($J63="","Responsable à désigner. ","")&amp;IF(OR($E63="Un salarié directement",$E63="Ne sait pas"),"Mise en place hors circuit à régulariser. ","")&amp;IF(OR($N63="Jamais",$N63="Ne sait pas"),"Validation humaine à définir. ","")&amp;IF(OR($O63="Non",$O63="Ne sait pas"),"Procédure d'arrêt à prévoir. ","")&amp;IF(OR($P63="Non",$P63="Ne sait pas"),"Traçabilité à mettre en place. ","")&amp;IF($Q63="Non","Équipe à sensibiliser. ","")&amp;IF(OR($S63="Non",$S63="Ne sait pas"),"Information des personnes à prévoir. ",""))</f>
        <v/>
      </c>
      <c r="W63" s="14"/>
    </row>
    <row r="64" customFormat="false" ht="31.5" hidden="false" customHeight="true" outlineLevel="0" collapsed="false">
      <c r="A64" s="13" t="n">
        <v>59</v>
      </c>
      <c r="B64" s="14"/>
      <c r="C64" s="14"/>
      <c r="D64" s="14"/>
      <c r="E64" s="14"/>
      <c r="F64" s="14"/>
      <c r="G64" s="14"/>
      <c r="H64" s="14"/>
      <c r="I64" s="14"/>
      <c r="J64" s="14"/>
      <c r="K64" s="14"/>
      <c r="L64" s="14"/>
      <c r="M64" s="14"/>
      <c r="N64" s="14"/>
      <c r="O64" s="14"/>
      <c r="P64" s="14"/>
      <c r="Q64" s="14"/>
      <c r="R64" s="15"/>
      <c r="S64" s="14"/>
      <c r="T64" s="16" t="str">
        <f aca="false">IF($B64="","",IF(OR($L64="Recrutement / RH",$L64="Scoring / accès au crédit",$L64="Éducation / formation",$L64="Infrastructure critique",$L64="Décision sur un client ou un tiers",$L64="Autre / à vérifier"),1,0)+IF($K64="À déterminer",1,0)+IF(OR($H64="Envoyer à l'extérieur",$H64="Supprimer",$H64="Payer / engager l'entreprise",$H64="Plusieurs de ces actions",$H64="Ne sait pas"),1,0)+IF(OR($I64="Compte personnel d'un salarié",$I64="Compte administrateur",$I64="Ne sait pas"),1,0)+IF($J64="",1,0)+IF(OR($E64="Un salarié directement",$E64="Ne sait pas"),1,0)+IF(OR($N64="Jamais",$N64="Ne sait pas"),1,0)+IF(OR($O64="Non",$O64="Ne sait pas"),1,0)+IF(OR($P64="Non",$P64="Ne sait pas"),1,0)+IF($Q64="Non",1,0)+IF(OR($S64="Non",$S64="Ne sait pas"),1,0))</f>
        <v/>
      </c>
      <c r="U64" s="17" t="str">
        <f aca="false">IF($B64="","",IF($T64&gt;=3,"Prioritaire",IF($T64&gt;=1,"À compléter","Documenté")))</f>
        <v/>
      </c>
      <c r="V64" s="17" t="str">
        <f aca="false">IF($B64="","",IF(OR($L64="Recrutement / RH",$L64="Scoring / accès au crédit",$L64="Éducation / formation",$L64="Infrastructure critique",$L64="Décision sur un client ou un tiers",$L64="Autre / à vérifier"),"Domaine sensible ou décision sur une personne à examiner. ","")&amp;IF($K64="À déterminer","Rôle à clarifier. ","")&amp;IF(OR($H64="Envoyer à l'extérieur",$H64="Supprimer",$H64="Payer / engager l'entreprise",$H64="Plusieurs de ces actions",$H64="Ne sait pas"),"Actions critiques possibles sans validation à revoir. ","")&amp;IF(OR($I64="Compte personnel d'un salarié",$I64="Compte administrateur",$I64="Ne sait pas"),"Droits trop larges : prévoir un compte dédié. ","")&amp;IF($J64="","Responsable à désigner. ","")&amp;IF(OR($E64="Un salarié directement",$E64="Ne sait pas"),"Mise en place hors circuit à régulariser. ","")&amp;IF(OR($N64="Jamais",$N64="Ne sait pas"),"Validation humaine à définir. ","")&amp;IF(OR($O64="Non",$O64="Ne sait pas"),"Procédure d'arrêt à prévoir. ","")&amp;IF(OR($P64="Non",$P64="Ne sait pas"),"Traçabilité à mettre en place. ","")&amp;IF($Q64="Non","Équipe à sensibiliser. ","")&amp;IF(OR($S64="Non",$S64="Ne sait pas"),"Information des personnes à prévoir. ",""))</f>
        <v/>
      </c>
      <c r="W64" s="14"/>
    </row>
    <row r="65" customFormat="false" ht="31.5" hidden="false" customHeight="true" outlineLevel="0" collapsed="false">
      <c r="A65" s="13" t="n">
        <v>60</v>
      </c>
      <c r="B65" s="14"/>
      <c r="C65" s="14"/>
      <c r="D65" s="14"/>
      <c r="E65" s="14"/>
      <c r="F65" s="14"/>
      <c r="G65" s="14"/>
      <c r="H65" s="14"/>
      <c r="I65" s="14"/>
      <c r="J65" s="14"/>
      <c r="K65" s="14"/>
      <c r="L65" s="14"/>
      <c r="M65" s="14"/>
      <c r="N65" s="14"/>
      <c r="O65" s="14"/>
      <c r="P65" s="14"/>
      <c r="Q65" s="14"/>
      <c r="R65" s="15"/>
      <c r="S65" s="14"/>
      <c r="T65" s="16" t="str">
        <f aca="false">IF($B65="","",IF(OR($L65="Recrutement / RH",$L65="Scoring / accès au crédit",$L65="Éducation / formation",$L65="Infrastructure critique",$L65="Décision sur un client ou un tiers",$L65="Autre / à vérifier"),1,0)+IF($K65="À déterminer",1,0)+IF(OR($H65="Envoyer à l'extérieur",$H65="Supprimer",$H65="Payer / engager l'entreprise",$H65="Plusieurs de ces actions",$H65="Ne sait pas"),1,0)+IF(OR($I65="Compte personnel d'un salarié",$I65="Compte administrateur",$I65="Ne sait pas"),1,0)+IF($J65="",1,0)+IF(OR($E65="Un salarié directement",$E65="Ne sait pas"),1,0)+IF(OR($N65="Jamais",$N65="Ne sait pas"),1,0)+IF(OR($O65="Non",$O65="Ne sait pas"),1,0)+IF(OR($P65="Non",$P65="Ne sait pas"),1,0)+IF($Q65="Non",1,0)+IF(OR($S65="Non",$S65="Ne sait pas"),1,0))</f>
        <v/>
      </c>
      <c r="U65" s="17" t="str">
        <f aca="false">IF($B65="","",IF($T65&gt;=3,"Prioritaire",IF($T65&gt;=1,"À compléter","Documenté")))</f>
        <v/>
      </c>
      <c r="V65" s="17" t="str">
        <f aca="false">IF($B65="","",IF(OR($L65="Recrutement / RH",$L65="Scoring / accès au crédit",$L65="Éducation / formation",$L65="Infrastructure critique",$L65="Décision sur un client ou un tiers",$L65="Autre / à vérifier"),"Domaine sensible ou décision sur une personne à examiner. ","")&amp;IF($K65="À déterminer","Rôle à clarifier. ","")&amp;IF(OR($H65="Envoyer à l'extérieur",$H65="Supprimer",$H65="Payer / engager l'entreprise",$H65="Plusieurs de ces actions",$H65="Ne sait pas"),"Actions critiques possibles sans validation à revoir. ","")&amp;IF(OR($I65="Compte personnel d'un salarié",$I65="Compte administrateur",$I65="Ne sait pas"),"Droits trop larges : prévoir un compte dédié. ","")&amp;IF($J65="","Responsable à désigner. ","")&amp;IF(OR($E65="Un salarié directement",$E65="Ne sait pas"),"Mise en place hors circuit à régulariser. ","")&amp;IF(OR($N65="Jamais",$N65="Ne sait pas"),"Validation humaine à définir. ","")&amp;IF(OR($O65="Non",$O65="Ne sait pas"),"Procédure d'arrêt à prévoir. ","")&amp;IF(OR($P65="Non",$P65="Ne sait pas"),"Traçabilité à mettre en place. ","")&amp;IF($Q65="Non","Équipe à sensibiliser. ","")&amp;IF(OR($S65="Non",$S65="Ne sait pas"),"Information des personnes à prévoir. ",""))</f>
        <v/>
      </c>
      <c r="W65" s="14"/>
    </row>
    <row r="66" customFormat="false" ht="31.5" hidden="false" customHeight="true" outlineLevel="0" collapsed="false">
      <c r="A66" s="13" t="n">
        <v>61</v>
      </c>
      <c r="B66" s="14"/>
      <c r="C66" s="14"/>
      <c r="D66" s="14"/>
      <c r="E66" s="14"/>
      <c r="F66" s="14"/>
      <c r="G66" s="14"/>
      <c r="H66" s="14"/>
      <c r="I66" s="14"/>
      <c r="J66" s="14"/>
      <c r="K66" s="14"/>
      <c r="L66" s="14"/>
      <c r="M66" s="14"/>
      <c r="N66" s="14"/>
      <c r="O66" s="14"/>
      <c r="P66" s="14"/>
      <c r="Q66" s="14"/>
      <c r="R66" s="15"/>
      <c r="S66" s="14"/>
      <c r="T66" s="16" t="str">
        <f aca="false">IF($B66="","",IF(OR($L66="Recrutement / RH",$L66="Scoring / accès au crédit",$L66="Éducation / formation",$L66="Infrastructure critique",$L66="Décision sur un client ou un tiers",$L66="Autre / à vérifier"),1,0)+IF($K66="À déterminer",1,0)+IF(OR($H66="Envoyer à l'extérieur",$H66="Supprimer",$H66="Payer / engager l'entreprise",$H66="Plusieurs de ces actions",$H66="Ne sait pas"),1,0)+IF(OR($I66="Compte personnel d'un salarié",$I66="Compte administrateur",$I66="Ne sait pas"),1,0)+IF($J66="",1,0)+IF(OR($E66="Un salarié directement",$E66="Ne sait pas"),1,0)+IF(OR($N66="Jamais",$N66="Ne sait pas"),1,0)+IF(OR($O66="Non",$O66="Ne sait pas"),1,0)+IF(OR($P66="Non",$P66="Ne sait pas"),1,0)+IF($Q66="Non",1,0)+IF(OR($S66="Non",$S66="Ne sait pas"),1,0))</f>
        <v/>
      </c>
      <c r="U66" s="17" t="str">
        <f aca="false">IF($B66="","",IF($T66&gt;=3,"Prioritaire",IF($T66&gt;=1,"À compléter","Documenté")))</f>
        <v/>
      </c>
      <c r="V66" s="17" t="str">
        <f aca="false">IF($B66="","",IF(OR($L66="Recrutement / RH",$L66="Scoring / accès au crédit",$L66="Éducation / formation",$L66="Infrastructure critique",$L66="Décision sur un client ou un tiers",$L66="Autre / à vérifier"),"Domaine sensible ou décision sur une personne à examiner. ","")&amp;IF($K66="À déterminer","Rôle à clarifier. ","")&amp;IF(OR($H66="Envoyer à l'extérieur",$H66="Supprimer",$H66="Payer / engager l'entreprise",$H66="Plusieurs de ces actions",$H66="Ne sait pas"),"Actions critiques possibles sans validation à revoir. ","")&amp;IF(OR($I66="Compte personnel d'un salarié",$I66="Compte administrateur",$I66="Ne sait pas"),"Droits trop larges : prévoir un compte dédié. ","")&amp;IF($J66="","Responsable à désigner. ","")&amp;IF(OR($E66="Un salarié directement",$E66="Ne sait pas"),"Mise en place hors circuit à régulariser. ","")&amp;IF(OR($N66="Jamais",$N66="Ne sait pas"),"Validation humaine à définir. ","")&amp;IF(OR($O66="Non",$O66="Ne sait pas"),"Procédure d'arrêt à prévoir. ","")&amp;IF(OR($P66="Non",$P66="Ne sait pas"),"Traçabilité à mettre en place. ","")&amp;IF($Q66="Non","Équipe à sensibiliser. ","")&amp;IF(OR($S66="Non",$S66="Ne sait pas"),"Information des personnes à prévoir. ",""))</f>
        <v/>
      </c>
      <c r="W66" s="14"/>
    </row>
    <row r="67" customFormat="false" ht="31.5" hidden="false" customHeight="true" outlineLevel="0" collapsed="false">
      <c r="A67" s="13" t="n">
        <v>62</v>
      </c>
      <c r="B67" s="14"/>
      <c r="C67" s="14"/>
      <c r="D67" s="14"/>
      <c r="E67" s="14"/>
      <c r="F67" s="14"/>
      <c r="G67" s="14"/>
      <c r="H67" s="14"/>
      <c r="I67" s="14"/>
      <c r="J67" s="14"/>
      <c r="K67" s="14"/>
      <c r="L67" s="14"/>
      <c r="M67" s="14"/>
      <c r="N67" s="14"/>
      <c r="O67" s="14"/>
      <c r="P67" s="14"/>
      <c r="Q67" s="14"/>
      <c r="R67" s="15"/>
      <c r="S67" s="14"/>
      <c r="T67" s="16" t="str">
        <f aca="false">IF($B67="","",IF(OR($L67="Recrutement / RH",$L67="Scoring / accès au crédit",$L67="Éducation / formation",$L67="Infrastructure critique",$L67="Décision sur un client ou un tiers",$L67="Autre / à vérifier"),1,0)+IF($K67="À déterminer",1,0)+IF(OR($H67="Envoyer à l'extérieur",$H67="Supprimer",$H67="Payer / engager l'entreprise",$H67="Plusieurs de ces actions",$H67="Ne sait pas"),1,0)+IF(OR($I67="Compte personnel d'un salarié",$I67="Compte administrateur",$I67="Ne sait pas"),1,0)+IF($J67="",1,0)+IF(OR($E67="Un salarié directement",$E67="Ne sait pas"),1,0)+IF(OR($N67="Jamais",$N67="Ne sait pas"),1,0)+IF(OR($O67="Non",$O67="Ne sait pas"),1,0)+IF(OR($P67="Non",$P67="Ne sait pas"),1,0)+IF($Q67="Non",1,0)+IF(OR($S67="Non",$S67="Ne sait pas"),1,0))</f>
        <v/>
      </c>
      <c r="U67" s="17" t="str">
        <f aca="false">IF($B67="","",IF($T67&gt;=3,"Prioritaire",IF($T67&gt;=1,"À compléter","Documenté")))</f>
        <v/>
      </c>
      <c r="V67" s="17" t="str">
        <f aca="false">IF($B67="","",IF(OR($L67="Recrutement / RH",$L67="Scoring / accès au crédit",$L67="Éducation / formation",$L67="Infrastructure critique",$L67="Décision sur un client ou un tiers",$L67="Autre / à vérifier"),"Domaine sensible ou décision sur une personne à examiner. ","")&amp;IF($K67="À déterminer","Rôle à clarifier. ","")&amp;IF(OR($H67="Envoyer à l'extérieur",$H67="Supprimer",$H67="Payer / engager l'entreprise",$H67="Plusieurs de ces actions",$H67="Ne sait pas"),"Actions critiques possibles sans validation à revoir. ","")&amp;IF(OR($I67="Compte personnel d'un salarié",$I67="Compte administrateur",$I67="Ne sait pas"),"Droits trop larges : prévoir un compte dédié. ","")&amp;IF($J67="","Responsable à désigner. ","")&amp;IF(OR($E67="Un salarié directement",$E67="Ne sait pas"),"Mise en place hors circuit à régulariser. ","")&amp;IF(OR($N67="Jamais",$N67="Ne sait pas"),"Validation humaine à définir. ","")&amp;IF(OR($O67="Non",$O67="Ne sait pas"),"Procédure d'arrêt à prévoir. ","")&amp;IF(OR($P67="Non",$P67="Ne sait pas"),"Traçabilité à mettre en place. ","")&amp;IF($Q67="Non","Équipe à sensibiliser. ","")&amp;IF(OR($S67="Non",$S67="Ne sait pas"),"Information des personnes à prévoir. ",""))</f>
        <v/>
      </c>
      <c r="W67" s="14"/>
    </row>
    <row r="68" customFormat="false" ht="31.5" hidden="false" customHeight="true" outlineLevel="0" collapsed="false">
      <c r="A68" s="13" t="n">
        <v>63</v>
      </c>
      <c r="B68" s="14"/>
      <c r="C68" s="14"/>
      <c r="D68" s="14"/>
      <c r="E68" s="14"/>
      <c r="F68" s="14"/>
      <c r="G68" s="14"/>
      <c r="H68" s="14"/>
      <c r="I68" s="14"/>
      <c r="J68" s="14"/>
      <c r="K68" s="14"/>
      <c r="L68" s="14"/>
      <c r="M68" s="14"/>
      <c r="N68" s="14"/>
      <c r="O68" s="14"/>
      <c r="P68" s="14"/>
      <c r="Q68" s="14"/>
      <c r="R68" s="15"/>
      <c r="S68" s="14"/>
      <c r="T68" s="16" t="str">
        <f aca="false">IF($B68="","",IF(OR($L68="Recrutement / RH",$L68="Scoring / accès au crédit",$L68="Éducation / formation",$L68="Infrastructure critique",$L68="Décision sur un client ou un tiers",$L68="Autre / à vérifier"),1,0)+IF($K68="À déterminer",1,0)+IF(OR($H68="Envoyer à l'extérieur",$H68="Supprimer",$H68="Payer / engager l'entreprise",$H68="Plusieurs de ces actions",$H68="Ne sait pas"),1,0)+IF(OR($I68="Compte personnel d'un salarié",$I68="Compte administrateur",$I68="Ne sait pas"),1,0)+IF($J68="",1,0)+IF(OR($E68="Un salarié directement",$E68="Ne sait pas"),1,0)+IF(OR($N68="Jamais",$N68="Ne sait pas"),1,0)+IF(OR($O68="Non",$O68="Ne sait pas"),1,0)+IF(OR($P68="Non",$P68="Ne sait pas"),1,0)+IF($Q68="Non",1,0)+IF(OR($S68="Non",$S68="Ne sait pas"),1,0))</f>
        <v/>
      </c>
      <c r="U68" s="17" t="str">
        <f aca="false">IF($B68="","",IF($T68&gt;=3,"Prioritaire",IF($T68&gt;=1,"À compléter","Documenté")))</f>
        <v/>
      </c>
      <c r="V68" s="17" t="str">
        <f aca="false">IF($B68="","",IF(OR($L68="Recrutement / RH",$L68="Scoring / accès au crédit",$L68="Éducation / formation",$L68="Infrastructure critique",$L68="Décision sur un client ou un tiers",$L68="Autre / à vérifier"),"Domaine sensible ou décision sur une personne à examiner. ","")&amp;IF($K68="À déterminer","Rôle à clarifier. ","")&amp;IF(OR($H68="Envoyer à l'extérieur",$H68="Supprimer",$H68="Payer / engager l'entreprise",$H68="Plusieurs de ces actions",$H68="Ne sait pas"),"Actions critiques possibles sans validation à revoir. ","")&amp;IF(OR($I68="Compte personnel d'un salarié",$I68="Compte administrateur",$I68="Ne sait pas"),"Droits trop larges : prévoir un compte dédié. ","")&amp;IF($J68="","Responsable à désigner. ","")&amp;IF(OR($E68="Un salarié directement",$E68="Ne sait pas"),"Mise en place hors circuit à régulariser. ","")&amp;IF(OR($N68="Jamais",$N68="Ne sait pas"),"Validation humaine à définir. ","")&amp;IF(OR($O68="Non",$O68="Ne sait pas"),"Procédure d'arrêt à prévoir. ","")&amp;IF(OR($P68="Non",$P68="Ne sait pas"),"Traçabilité à mettre en place. ","")&amp;IF($Q68="Non","Équipe à sensibiliser. ","")&amp;IF(OR($S68="Non",$S68="Ne sait pas"),"Information des personnes à prévoir. ",""))</f>
        <v/>
      </c>
      <c r="W68" s="14"/>
    </row>
    <row r="69" customFormat="false" ht="31.5" hidden="false" customHeight="true" outlineLevel="0" collapsed="false">
      <c r="A69" s="13" t="n">
        <v>64</v>
      </c>
      <c r="B69" s="14"/>
      <c r="C69" s="14"/>
      <c r="D69" s="14"/>
      <c r="E69" s="14"/>
      <c r="F69" s="14"/>
      <c r="G69" s="14"/>
      <c r="H69" s="14"/>
      <c r="I69" s="14"/>
      <c r="J69" s="14"/>
      <c r="K69" s="14"/>
      <c r="L69" s="14"/>
      <c r="M69" s="14"/>
      <c r="N69" s="14"/>
      <c r="O69" s="14"/>
      <c r="P69" s="14"/>
      <c r="Q69" s="14"/>
      <c r="R69" s="15"/>
      <c r="S69" s="14"/>
      <c r="T69" s="16" t="str">
        <f aca="false">IF($B69="","",IF(OR($L69="Recrutement / RH",$L69="Scoring / accès au crédit",$L69="Éducation / formation",$L69="Infrastructure critique",$L69="Décision sur un client ou un tiers",$L69="Autre / à vérifier"),1,0)+IF($K69="À déterminer",1,0)+IF(OR($H69="Envoyer à l'extérieur",$H69="Supprimer",$H69="Payer / engager l'entreprise",$H69="Plusieurs de ces actions",$H69="Ne sait pas"),1,0)+IF(OR($I69="Compte personnel d'un salarié",$I69="Compte administrateur",$I69="Ne sait pas"),1,0)+IF($J69="",1,0)+IF(OR($E69="Un salarié directement",$E69="Ne sait pas"),1,0)+IF(OR($N69="Jamais",$N69="Ne sait pas"),1,0)+IF(OR($O69="Non",$O69="Ne sait pas"),1,0)+IF(OR($P69="Non",$P69="Ne sait pas"),1,0)+IF($Q69="Non",1,0)+IF(OR($S69="Non",$S69="Ne sait pas"),1,0))</f>
        <v/>
      </c>
      <c r="U69" s="17" t="str">
        <f aca="false">IF($B69="","",IF($T69&gt;=3,"Prioritaire",IF($T69&gt;=1,"À compléter","Documenté")))</f>
        <v/>
      </c>
      <c r="V69" s="17" t="str">
        <f aca="false">IF($B69="","",IF(OR($L69="Recrutement / RH",$L69="Scoring / accès au crédit",$L69="Éducation / formation",$L69="Infrastructure critique",$L69="Décision sur un client ou un tiers",$L69="Autre / à vérifier"),"Domaine sensible ou décision sur une personne à examiner. ","")&amp;IF($K69="À déterminer","Rôle à clarifier. ","")&amp;IF(OR($H69="Envoyer à l'extérieur",$H69="Supprimer",$H69="Payer / engager l'entreprise",$H69="Plusieurs de ces actions",$H69="Ne sait pas"),"Actions critiques possibles sans validation à revoir. ","")&amp;IF(OR($I69="Compte personnel d'un salarié",$I69="Compte administrateur",$I69="Ne sait pas"),"Droits trop larges : prévoir un compte dédié. ","")&amp;IF($J69="","Responsable à désigner. ","")&amp;IF(OR($E69="Un salarié directement",$E69="Ne sait pas"),"Mise en place hors circuit à régulariser. ","")&amp;IF(OR($N69="Jamais",$N69="Ne sait pas"),"Validation humaine à définir. ","")&amp;IF(OR($O69="Non",$O69="Ne sait pas"),"Procédure d'arrêt à prévoir. ","")&amp;IF(OR($P69="Non",$P69="Ne sait pas"),"Traçabilité à mettre en place. ","")&amp;IF($Q69="Non","Équipe à sensibiliser. ","")&amp;IF(OR($S69="Non",$S69="Ne sait pas"),"Information des personnes à prévoir. ",""))</f>
        <v/>
      </c>
      <c r="W69" s="14"/>
    </row>
    <row r="70" customFormat="false" ht="31.5" hidden="false" customHeight="true" outlineLevel="0" collapsed="false">
      <c r="A70" s="13" t="n">
        <v>65</v>
      </c>
      <c r="B70" s="14"/>
      <c r="C70" s="14"/>
      <c r="D70" s="14"/>
      <c r="E70" s="14"/>
      <c r="F70" s="14"/>
      <c r="G70" s="14"/>
      <c r="H70" s="14"/>
      <c r="I70" s="14"/>
      <c r="J70" s="14"/>
      <c r="K70" s="14"/>
      <c r="L70" s="14"/>
      <c r="M70" s="14"/>
      <c r="N70" s="14"/>
      <c r="O70" s="14"/>
      <c r="P70" s="14"/>
      <c r="Q70" s="14"/>
      <c r="R70" s="15"/>
      <c r="S70" s="14"/>
      <c r="T70" s="16" t="str">
        <f aca="false">IF($B70="","",IF(OR($L70="Recrutement / RH",$L70="Scoring / accès au crédit",$L70="Éducation / formation",$L70="Infrastructure critique",$L70="Décision sur un client ou un tiers",$L70="Autre / à vérifier"),1,0)+IF($K70="À déterminer",1,0)+IF(OR($H70="Envoyer à l'extérieur",$H70="Supprimer",$H70="Payer / engager l'entreprise",$H70="Plusieurs de ces actions",$H70="Ne sait pas"),1,0)+IF(OR($I70="Compte personnel d'un salarié",$I70="Compte administrateur",$I70="Ne sait pas"),1,0)+IF($J70="",1,0)+IF(OR($E70="Un salarié directement",$E70="Ne sait pas"),1,0)+IF(OR($N70="Jamais",$N70="Ne sait pas"),1,0)+IF(OR($O70="Non",$O70="Ne sait pas"),1,0)+IF(OR($P70="Non",$P70="Ne sait pas"),1,0)+IF($Q70="Non",1,0)+IF(OR($S70="Non",$S70="Ne sait pas"),1,0))</f>
        <v/>
      </c>
      <c r="U70" s="17" t="str">
        <f aca="false">IF($B70="","",IF($T70&gt;=3,"Prioritaire",IF($T70&gt;=1,"À compléter","Documenté")))</f>
        <v/>
      </c>
      <c r="V70" s="17" t="str">
        <f aca="false">IF($B70="","",IF(OR($L70="Recrutement / RH",$L70="Scoring / accès au crédit",$L70="Éducation / formation",$L70="Infrastructure critique",$L70="Décision sur un client ou un tiers",$L70="Autre / à vérifier"),"Domaine sensible ou décision sur une personne à examiner. ","")&amp;IF($K70="À déterminer","Rôle à clarifier. ","")&amp;IF(OR($H70="Envoyer à l'extérieur",$H70="Supprimer",$H70="Payer / engager l'entreprise",$H70="Plusieurs de ces actions",$H70="Ne sait pas"),"Actions critiques possibles sans validation à revoir. ","")&amp;IF(OR($I70="Compte personnel d'un salarié",$I70="Compte administrateur",$I70="Ne sait pas"),"Droits trop larges : prévoir un compte dédié. ","")&amp;IF($J70="","Responsable à désigner. ","")&amp;IF(OR($E70="Un salarié directement",$E70="Ne sait pas"),"Mise en place hors circuit à régulariser. ","")&amp;IF(OR($N70="Jamais",$N70="Ne sait pas"),"Validation humaine à définir. ","")&amp;IF(OR($O70="Non",$O70="Ne sait pas"),"Procédure d'arrêt à prévoir. ","")&amp;IF(OR($P70="Non",$P70="Ne sait pas"),"Traçabilité à mettre en place. ","")&amp;IF($Q70="Non","Équipe à sensibiliser. ","")&amp;IF(OR($S70="Non",$S70="Ne sait pas"),"Information des personnes à prévoir. ",""))</f>
        <v/>
      </c>
      <c r="W70" s="14"/>
    </row>
    <row r="71" customFormat="false" ht="31.5" hidden="false" customHeight="true" outlineLevel="0" collapsed="false">
      <c r="A71" s="13" t="n">
        <v>66</v>
      </c>
      <c r="B71" s="14"/>
      <c r="C71" s="14"/>
      <c r="D71" s="14"/>
      <c r="E71" s="14"/>
      <c r="F71" s="14"/>
      <c r="G71" s="14"/>
      <c r="H71" s="14"/>
      <c r="I71" s="14"/>
      <c r="J71" s="14"/>
      <c r="K71" s="14"/>
      <c r="L71" s="14"/>
      <c r="M71" s="14"/>
      <c r="N71" s="14"/>
      <c r="O71" s="14"/>
      <c r="P71" s="14"/>
      <c r="Q71" s="14"/>
      <c r="R71" s="15"/>
      <c r="S71" s="14"/>
      <c r="T71" s="16" t="str">
        <f aca="false">IF($B71="","",IF(OR($L71="Recrutement / RH",$L71="Scoring / accès au crédit",$L71="Éducation / formation",$L71="Infrastructure critique",$L71="Décision sur un client ou un tiers",$L71="Autre / à vérifier"),1,0)+IF($K71="À déterminer",1,0)+IF(OR($H71="Envoyer à l'extérieur",$H71="Supprimer",$H71="Payer / engager l'entreprise",$H71="Plusieurs de ces actions",$H71="Ne sait pas"),1,0)+IF(OR($I71="Compte personnel d'un salarié",$I71="Compte administrateur",$I71="Ne sait pas"),1,0)+IF($J71="",1,0)+IF(OR($E71="Un salarié directement",$E71="Ne sait pas"),1,0)+IF(OR($N71="Jamais",$N71="Ne sait pas"),1,0)+IF(OR($O71="Non",$O71="Ne sait pas"),1,0)+IF(OR($P71="Non",$P71="Ne sait pas"),1,0)+IF($Q71="Non",1,0)+IF(OR($S71="Non",$S71="Ne sait pas"),1,0))</f>
        <v/>
      </c>
      <c r="U71" s="17" t="str">
        <f aca="false">IF($B71="","",IF($T71&gt;=3,"Prioritaire",IF($T71&gt;=1,"À compléter","Documenté")))</f>
        <v/>
      </c>
      <c r="V71" s="17" t="str">
        <f aca="false">IF($B71="","",IF(OR($L71="Recrutement / RH",$L71="Scoring / accès au crédit",$L71="Éducation / formation",$L71="Infrastructure critique",$L71="Décision sur un client ou un tiers",$L71="Autre / à vérifier"),"Domaine sensible ou décision sur une personne à examiner. ","")&amp;IF($K71="À déterminer","Rôle à clarifier. ","")&amp;IF(OR($H71="Envoyer à l'extérieur",$H71="Supprimer",$H71="Payer / engager l'entreprise",$H71="Plusieurs de ces actions",$H71="Ne sait pas"),"Actions critiques possibles sans validation à revoir. ","")&amp;IF(OR($I71="Compte personnel d'un salarié",$I71="Compte administrateur",$I71="Ne sait pas"),"Droits trop larges : prévoir un compte dédié. ","")&amp;IF($J71="","Responsable à désigner. ","")&amp;IF(OR($E71="Un salarié directement",$E71="Ne sait pas"),"Mise en place hors circuit à régulariser. ","")&amp;IF(OR($N71="Jamais",$N71="Ne sait pas"),"Validation humaine à définir. ","")&amp;IF(OR($O71="Non",$O71="Ne sait pas"),"Procédure d'arrêt à prévoir. ","")&amp;IF(OR($P71="Non",$P71="Ne sait pas"),"Traçabilité à mettre en place. ","")&amp;IF($Q71="Non","Équipe à sensibiliser. ","")&amp;IF(OR($S71="Non",$S71="Ne sait pas"),"Information des personnes à prévoir. ",""))</f>
        <v/>
      </c>
      <c r="W71" s="14"/>
    </row>
    <row r="72" customFormat="false" ht="31.5" hidden="false" customHeight="true" outlineLevel="0" collapsed="false">
      <c r="A72" s="13" t="n">
        <v>67</v>
      </c>
      <c r="B72" s="14"/>
      <c r="C72" s="14"/>
      <c r="D72" s="14"/>
      <c r="E72" s="14"/>
      <c r="F72" s="14"/>
      <c r="G72" s="14"/>
      <c r="H72" s="14"/>
      <c r="I72" s="14"/>
      <c r="J72" s="14"/>
      <c r="K72" s="14"/>
      <c r="L72" s="14"/>
      <c r="M72" s="14"/>
      <c r="N72" s="14"/>
      <c r="O72" s="14"/>
      <c r="P72" s="14"/>
      <c r="Q72" s="14"/>
      <c r="R72" s="15"/>
      <c r="S72" s="14"/>
      <c r="T72" s="16" t="str">
        <f aca="false">IF($B72="","",IF(OR($L72="Recrutement / RH",$L72="Scoring / accès au crédit",$L72="Éducation / formation",$L72="Infrastructure critique",$L72="Décision sur un client ou un tiers",$L72="Autre / à vérifier"),1,0)+IF($K72="À déterminer",1,0)+IF(OR($H72="Envoyer à l'extérieur",$H72="Supprimer",$H72="Payer / engager l'entreprise",$H72="Plusieurs de ces actions",$H72="Ne sait pas"),1,0)+IF(OR($I72="Compte personnel d'un salarié",$I72="Compte administrateur",$I72="Ne sait pas"),1,0)+IF($J72="",1,0)+IF(OR($E72="Un salarié directement",$E72="Ne sait pas"),1,0)+IF(OR($N72="Jamais",$N72="Ne sait pas"),1,0)+IF(OR($O72="Non",$O72="Ne sait pas"),1,0)+IF(OR($P72="Non",$P72="Ne sait pas"),1,0)+IF($Q72="Non",1,0)+IF(OR($S72="Non",$S72="Ne sait pas"),1,0))</f>
        <v/>
      </c>
      <c r="U72" s="17" t="str">
        <f aca="false">IF($B72="","",IF($T72&gt;=3,"Prioritaire",IF($T72&gt;=1,"À compléter","Documenté")))</f>
        <v/>
      </c>
      <c r="V72" s="17" t="str">
        <f aca="false">IF($B72="","",IF(OR($L72="Recrutement / RH",$L72="Scoring / accès au crédit",$L72="Éducation / formation",$L72="Infrastructure critique",$L72="Décision sur un client ou un tiers",$L72="Autre / à vérifier"),"Domaine sensible ou décision sur une personne à examiner. ","")&amp;IF($K72="À déterminer","Rôle à clarifier. ","")&amp;IF(OR($H72="Envoyer à l'extérieur",$H72="Supprimer",$H72="Payer / engager l'entreprise",$H72="Plusieurs de ces actions",$H72="Ne sait pas"),"Actions critiques possibles sans validation à revoir. ","")&amp;IF(OR($I72="Compte personnel d'un salarié",$I72="Compte administrateur",$I72="Ne sait pas"),"Droits trop larges : prévoir un compte dédié. ","")&amp;IF($J72="","Responsable à désigner. ","")&amp;IF(OR($E72="Un salarié directement",$E72="Ne sait pas"),"Mise en place hors circuit à régulariser. ","")&amp;IF(OR($N72="Jamais",$N72="Ne sait pas"),"Validation humaine à définir. ","")&amp;IF(OR($O72="Non",$O72="Ne sait pas"),"Procédure d'arrêt à prévoir. ","")&amp;IF(OR($P72="Non",$P72="Ne sait pas"),"Traçabilité à mettre en place. ","")&amp;IF($Q72="Non","Équipe à sensibiliser. ","")&amp;IF(OR($S72="Non",$S72="Ne sait pas"),"Information des personnes à prévoir. ",""))</f>
        <v/>
      </c>
      <c r="W72" s="14"/>
    </row>
    <row r="73" customFormat="false" ht="31.5" hidden="false" customHeight="true" outlineLevel="0" collapsed="false">
      <c r="A73" s="13" t="n">
        <v>68</v>
      </c>
      <c r="B73" s="14"/>
      <c r="C73" s="14"/>
      <c r="D73" s="14"/>
      <c r="E73" s="14"/>
      <c r="F73" s="14"/>
      <c r="G73" s="14"/>
      <c r="H73" s="14"/>
      <c r="I73" s="14"/>
      <c r="J73" s="14"/>
      <c r="K73" s="14"/>
      <c r="L73" s="14"/>
      <c r="M73" s="14"/>
      <c r="N73" s="14"/>
      <c r="O73" s="14"/>
      <c r="P73" s="14"/>
      <c r="Q73" s="14"/>
      <c r="R73" s="15"/>
      <c r="S73" s="14"/>
      <c r="T73" s="16" t="str">
        <f aca="false">IF($B73="","",IF(OR($L73="Recrutement / RH",$L73="Scoring / accès au crédit",$L73="Éducation / formation",$L73="Infrastructure critique",$L73="Décision sur un client ou un tiers",$L73="Autre / à vérifier"),1,0)+IF($K73="À déterminer",1,0)+IF(OR($H73="Envoyer à l'extérieur",$H73="Supprimer",$H73="Payer / engager l'entreprise",$H73="Plusieurs de ces actions",$H73="Ne sait pas"),1,0)+IF(OR($I73="Compte personnel d'un salarié",$I73="Compte administrateur",$I73="Ne sait pas"),1,0)+IF($J73="",1,0)+IF(OR($E73="Un salarié directement",$E73="Ne sait pas"),1,0)+IF(OR($N73="Jamais",$N73="Ne sait pas"),1,0)+IF(OR($O73="Non",$O73="Ne sait pas"),1,0)+IF(OR($P73="Non",$P73="Ne sait pas"),1,0)+IF($Q73="Non",1,0)+IF(OR($S73="Non",$S73="Ne sait pas"),1,0))</f>
        <v/>
      </c>
      <c r="U73" s="17" t="str">
        <f aca="false">IF($B73="","",IF($T73&gt;=3,"Prioritaire",IF($T73&gt;=1,"À compléter","Documenté")))</f>
        <v/>
      </c>
      <c r="V73" s="17" t="str">
        <f aca="false">IF($B73="","",IF(OR($L73="Recrutement / RH",$L73="Scoring / accès au crédit",$L73="Éducation / formation",$L73="Infrastructure critique",$L73="Décision sur un client ou un tiers",$L73="Autre / à vérifier"),"Domaine sensible ou décision sur une personne à examiner. ","")&amp;IF($K73="À déterminer","Rôle à clarifier. ","")&amp;IF(OR($H73="Envoyer à l'extérieur",$H73="Supprimer",$H73="Payer / engager l'entreprise",$H73="Plusieurs de ces actions",$H73="Ne sait pas"),"Actions critiques possibles sans validation à revoir. ","")&amp;IF(OR($I73="Compte personnel d'un salarié",$I73="Compte administrateur",$I73="Ne sait pas"),"Droits trop larges : prévoir un compte dédié. ","")&amp;IF($J73="","Responsable à désigner. ","")&amp;IF(OR($E73="Un salarié directement",$E73="Ne sait pas"),"Mise en place hors circuit à régulariser. ","")&amp;IF(OR($N73="Jamais",$N73="Ne sait pas"),"Validation humaine à définir. ","")&amp;IF(OR($O73="Non",$O73="Ne sait pas"),"Procédure d'arrêt à prévoir. ","")&amp;IF(OR($P73="Non",$P73="Ne sait pas"),"Traçabilité à mettre en place. ","")&amp;IF($Q73="Non","Équipe à sensibiliser. ","")&amp;IF(OR($S73="Non",$S73="Ne sait pas"),"Information des personnes à prévoir. ",""))</f>
        <v/>
      </c>
      <c r="W73" s="14"/>
    </row>
    <row r="74" customFormat="false" ht="31.5" hidden="false" customHeight="true" outlineLevel="0" collapsed="false">
      <c r="A74" s="13" t="n">
        <v>69</v>
      </c>
      <c r="B74" s="14"/>
      <c r="C74" s="14"/>
      <c r="D74" s="14"/>
      <c r="E74" s="14"/>
      <c r="F74" s="14"/>
      <c r="G74" s="14"/>
      <c r="H74" s="14"/>
      <c r="I74" s="14"/>
      <c r="J74" s="14"/>
      <c r="K74" s="14"/>
      <c r="L74" s="14"/>
      <c r="M74" s="14"/>
      <c r="N74" s="14"/>
      <c r="O74" s="14"/>
      <c r="P74" s="14"/>
      <c r="Q74" s="14"/>
      <c r="R74" s="15"/>
      <c r="S74" s="14"/>
      <c r="T74" s="16" t="str">
        <f aca="false">IF($B74="","",IF(OR($L74="Recrutement / RH",$L74="Scoring / accès au crédit",$L74="Éducation / formation",$L74="Infrastructure critique",$L74="Décision sur un client ou un tiers",$L74="Autre / à vérifier"),1,0)+IF($K74="À déterminer",1,0)+IF(OR($H74="Envoyer à l'extérieur",$H74="Supprimer",$H74="Payer / engager l'entreprise",$H74="Plusieurs de ces actions",$H74="Ne sait pas"),1,0)+IF(OR($I74="Compte personnel d'un salarié",$I74="Compte administrateur",$I74="Ne sait pas"),1,0)+IF($J74="",1,0)+IF(OR($E74="Un salarié directement",$E74="Ne sait pas"),1,0)+IF(OR($N74="Jamais",$N74="Ne sait pas"),1,0)+IF(OR($O74="Non",$O74="Ne sait pas"),1,0)+IF(OR($P74="Non",$P74="Ne sait pas"),1,0)+IF($Q74="Non",1,0)+IF(OR($S74="Non",$S74="Ne sait pas"),1,0))</f>
        <v/>
      </c>
      <c r="U74" s="17" t="str">
        <f aca="false">IF($B74="","",IF($T74&gt;=3,"Prioritaire",IF($T74&gt;=1,"À compléter","Documenté")))</f>
        <v/>
      </c>
      <c r="V74" s="17" t="str">
        <f aca="false">IF($B74="","",IF(OR($L74="Recrutement / RH",$L74="Scoring / accès au crédit",$L74="Éducation / formation",$L74="Infrastructure critique",$L74="Décision sur un client ou un tiers",$L74="Autre / à vérifier"),"Domaine sensible ou décision sur une personne à examiner. ","")&amp;IF($K74="À déterminer","Rôle à clarifier. ","")&amp;IF(OR($H74="Envoyer à l'extérieur",$H74="Supprimer",$H74="Payer / engager l'entreprise",$H74="Plusieurs de ces actions",$H74="Ne sait pas"),"Actions critiques possibles sans validation à revoir. ","")&amp;IF(OR($I74="Compte personnel d'un salarié",$I74="Compte administrateur",$I74="Ne sait pas"),"Droits trop larges : prévoir un compte dédié. ","")&amp;IF($J74="","Responsable à désigner. ","")&amp;IF(OR($E74="Un salarié directement",$E74="Ne sait pas"),"Mise en place hors circuit à régulariser. ","")&amp;IF(OR($N74="Jamais",$N74="Ne sait pas"),"Validation humaine à définir. ","")&amp;IF(OR($O74="Non",$O74="Ne sait pas"),"Procédure d'arrêt à prévoir. ","")&amp;IF(OR($P74="Non",$P74="Ne sait pas"),"Traçabilité à mettre en place. ","")&amp;IF($Q74="Non","Équipe à sensibiliser. ","")&amp;IF(OR($S74="Non",$S74="Ne sait pas"),"Information des personnes à prévoir. ",""))</f>
        <v/>
      </c>
      <c r="W74" s="14"/>
    </row>
    <row r="75" customFormat="false" ht="31.5" hidden="false" customHeight="true" outlineLevel="0" collapsed="false">
      <c r="A75" s="13" t="n">
        <v>70</v>
      </c>
      <c r="B75" s="14"/>
      <c r="C75" s="14"/>
      <c r="D75" s="14"/>
      <c r="E75" s="14"/>
      <c r="F75" s="14"/>
      <c r="G75" s="14"/>
      <c r="H75" s="14"/>
      <c r="I75" s="14"/>
      <c r="J75" s="14"/>
      <c r="K75" s="14"/>
      <c r="L75" s="14"/>
      <c r="M75" s="14"/>
      <c r="N75" s="14"/>
      <c r="O75" s="14"/>
      <c r="P75" s="14"/>
      <c r="Q75" s="14"/>
      <c r="R75" s="15"/>
      <c r="S75" s="14"/>
      <c r="T75" s="16" t="str">
        <f aca="false">IF($B75="","",IF(OR($L75="Recrutement / RH",$L75="Scoring / accès au crédit",$L75="Éducation / formation",$L75="Infrastructure critique",$L75="Décision sur un client ou un tiers",$L75="Autre / à vérifier"),1,0)+IF($K75="À déterminer",1,0)+IF(OR($H75="Envoyer à l'extérieur",$H75="Supprimer",$H75="Payer / engager l'entreprise",$H75="Plusieurs de ces actions",$H75="Ne sait pas"),1,0)+IF(OR($I75="Compte personnel d'un salarié",$I75="Compte administrateur",$I75="Ne sait pas"),1,0)+IF($J75="",1,0)+IF(OR($E75="Un salarié directement",$E75="Ne sait pas"),1,0)+IF(OR($N75="Jamais",$N75="Ne sait pas"),1,0)+IF(OR($O75="Non",$O75="Ne sait pas"),1,0)+IF(OR($P75="Non",$P75="Ne sait pas"),1,0)+IF($Q75="Non",1,0)+IF(OR($S75="Non",$S75="Ne sait pas"),1,0))</f>
        <v/>
      </c>
      <c r="U75" s="17" t="str">
        <f aca="false">IF($B75="","",IF($T75&gt;=3,"Prioritaire",IF($T75&gt;=1,"À compléter","Documenté")))</f>
        <v/>
      </c>
      <c r="V75" s="17" t="str">
        <f aca="false">IF($B75="","",IF(OR($L75="Recrutement / RH",$L75="Scoring / accès au crédit",$L75="Éducation / formation",$L75="Infrastructure critique",$L75="Décision sur un client ou un tiers",$L75="Autre / à vérifier"),"Domaine sensible ou décision sur une personne à examiner. ","")&amp;IF($K75="À déterminer","Rôle à clarifier. ","")&amp;IF(OR($H75="Envoyer à l'extérieur",$H75="Supprimer",$H75="Payer / engager l'entreprise",$H75="Plusieurs de ces actions",$H75="Ne sait pas"),"Actions critiques possibles sans validation à revoir. ","")&amp;IF(OR($I75="Compte personnel d'un salarié",$I75="Compte administrateur",$I75="Ne sait pas"),"Droits trop larges : prévoir un compte dédié. ","")&amp;IF($J75="","Responsable à désigner. ","")&amp;IF(OR($E75="Un salarié directement",$E75="Ne sait pas"),"Mise en place hors circuit à régulariser. ","")&amp;IF(OR($N75="Jamais",$N75="Ne sait pas"),"Validation humaine à définir. ","")&amp;IF(OR($O75="Non",$O75="Ne sait pas"),"Procédure d'arrêt à prévoir. ","")&amp;IF(OR($P75="Non",$P75="Ne sait pas"),"Traçabilité à mettre en place. ","")&amp;IF($Q75="Non","Équipe à sensibiliser. ","")&amp;IF(OR($S75="Non",$S75="Ne sait pas"),"Information des personnes à prévoir. ",""))</f>
        <v/>
      </c>
      <c r="W75" s="14"/>
    </row>
    <row r="76" customFormat="false" ht="31.5" hidden="false" customHeight="true" outlineLevel="0" collapsed="false">
      <c r="A76" s="13" t="n">
        <v>71</v>
      </c>
      <c r="B76" s="14"/>
      <c r="C76" s="14"/>
      <c r="D76" s="14"/>
      <c r="E76" s="14"/>
      <c r="F76" s="14"/>
      <c r="G76" s="14"/>
      <c r="H76" s="14"/>
      <c r="I76" s="14"/>
      <c r="J76" s="14"/>
      <c r="K76" s="14"/>
      <c r="L76" s="14"/>
      <c r="M76" s="14"/>
      <c r="N76" s="14"/>
      <c r="O76" s="14"/>
      <c r="P76" s="14"/>
      <c r="Q76" s="14"/>
      <c r="R76" s="15"/>
      <c r="S76" s="14"/>
      <c r="T76" s="16" t="str">
        <f aca="false">IF($B76="","",IF(OR($L76="Recrutement / RH",$L76="Scoring / accès au crédit",$L76="Éducation / formation",$L76="Infrastructure critique",$L76="Décision sur un client ou un tiers",$L76="Autre / à vérifier"),1,0)+IF($K76="À déterminer",1,0)+IF(OR($H76="Envoyer à l'extérieur",$H76="Supprimer",$H76="Payer / engager l'entreprise",$H76="Plusieurs de ces actions",$H76="Ne sait pas"),1,0)+IF(OR($I76="Compte personnel d'un salarié",$I76="Compte administrateur",$I76="Ne sait pas"),1,0)+IF($J76="",1,0)+IF(OR($E76="Un salarié directement",$E76="Ne sait pas"),1,0)+IF(OR($N76="Jamais",$N76="Ne sait pas"),1,0)+IF(OR($O76="Non",$O76="Ne sait pas"),1,0)+IF(OR($P76="Non",$P76="Ne sait pas"),1,0)+IF($Q76="Non",1,0)+IF(OR($S76="Non",$S76="Ne sait pas"),1,0))</f>
        <v/>
      </c>
      <c r="U76" s="17" t="str">
        <f aca="false">IF($B76="","",IF($T76&gt;=3,"Prioritaire",IF($T76&gt;=1,"À compléter","Documenté")))</f>
        <v/>
      </c>
      <c r="V76" s="17" t="str">
        <f aca="false">IF($B76="","",IF(OR($L76="Recrutement / RH",$L76="Scoring / accès au crédit",$L76="Éducation / formation",$L76="Infrastructure critique",$L76="Décision sur un client ou un tiers",$L76="Autre / à vérifier"),"Domaine sensible ou décision sur une personne à examiner. ","")&amp;IF($K76="À déterminer","Rôle à clarifier. ","")&amp;IF(OR($H76="Envoyer à l'extérieur",$H76="Supprimer",$H76="Payer / engager l'entreprise",$H76="Plusieurs de ces actions",$H76="Ne sait pas"),"Actions critiques possibles sans validation à revoir. ","")&amp;IF(OR($I76="Compte personnel d'un salarié",$I76="Compte administrateur",$I76="Ne sait pas"),"Droits trop larges : prévoir un compte dédié. ","")&amp;IF($J76="","Responsable à désigner. ","")&amp;IF(OR($E76="Un salarié directement",$E76="Ne sait pas"),"Mise en place hors circuit à régulariser. ","")&amp;IF(OR($N76="Jamais",$N76="Ne sait pas"),"Validation humaine à définir. ","")&amp;IF(OR($O76="Non",$O76="Ne sait pas"),"Procédure d'arrêt à prévoir. ","")&amp;IF(OR($P76="Non",$P76="Ne sait pas"),"Traçabilité à mettre en place. ","")&amp;IF($Q76="Non","Équipe à sensibiliser. ","")&amp;IF(OR($S76="Non",$S76="Ne sait pas"),"Information des personnes à prévoir. ",""))</f>
        <v/>
      </c>
      <c r="W76" s="14"/>
    </row>
    <row r="77" customFormat="false" ht="31.5" hidden="false" customHeight="true" outlineLevel="0" collapsed="false">
      <c r="A77" s="13" t="n">
        <v>72</v>
      </c>
      <c r="B77" s="14"/>
      <c r="C77" s="14"/>
      <c r="D77" s="14"/>
      <c r="E77" s="14"/>
      <c r="F77" s="14"/>
      <c r="G77" s="14"/>
      <c r="H77" s="14"/>
      <c r="I77" s="14"/>
      <c r="J77" s="14"/>
      <c r="K77" s="14"/>
      <c r="L77" s="14"/>
      <c r="M77" s="14"/>
      <c r="N77" s="14"/>
      <c r="O77" s="14"/>
      <c r="P77" s="14"/>
      <c r="Q77" s="14"/>
      <c r="R77" s="15"/>
      <c r="S77" s="14"/>
      <c r="T77" s="16" t="str">
        <f aca="false">IF($B77="","",IF(OR($L77="Recrutement / RH",$L77="Scoring / accès au crédit",$L77="Éducation / formation",$L77="Infrastructure critique",$L77="Décision sur un client ou un tiers",$L77="Autre / à vérifier"),1,0)+IF($K77="À déterminer",1,0)+IF(OR($H77="Envoyer à l'extérieur",$H77="Supprimer",$H77="Payer / engager l'entreprise",$H77="Plusieurs de ces actions",$H77="Ne sait pas"),1,0)+IF(OR($I77="Compte personnel d'un salarié",$I77="Compte administrateur",$I77="Ne sait pas"),1,0)+IF($J77="",1,0)+IF(OR($E77="Un salarié directement",$E77="Ne sait pas"),1,0)+IF(OR($N77="Jamais",$N77="Ne sait pas"),1,0)+IF(OR($O77="Non",$O77="Ne sait pas"),1,0)+IF(OR($P77="Non",$P77="Ne sait pas"),1,0)+IF($Q77="Non",1,0)+IF(OR($S77="Non",$S77="Ne sait pas"),1,0))</f>
        <v/>
      </c>
      <c r="U77" s="17" t="str">
        <f aca="false">IF($B77="","",IF($T77&gt;=3,"Prioritaire",IF($T77&gt;=1,"À compléter","Documenté")))</f>
        <v/>
      </c>
      <c r="V77" s="17" t="str">
        <f aca="false">IF($B77="","",IF(OR($L77="Recrutement / RH",$L77="Scoring / accès au crédit",$L77="Éducation / formation",$L77="Infrastructure critique",$L77="Décision sur un client ou un tiers",$L77="Autre / à vérifier"),"Domaine sensible ou décision sur une personne à examiner. ","")&amp;IF($K77="À déterminer","Rôle à clarifier. ","")&amp;IF(OR($H77="Envoyer à l'extérieur",$H77="Supprimer",$H77="Payer / engager l'entreprise",$H77="Plusieurs de ces actions",$H77="Ne sait pas"),"Actions critiques possibles sans validation à revoir. ","")&amp;IF(OR($I77="Compte personnel d'un salarié",$I77="Compte administrateur",$I77="Ne sait pas"),"Droits trop larges : prévoir un compte dédié. ","")&amp;IF($J77="","Responsable à désigner. ","")&amp;IF(OR($E77="Un salarié directement",$E77="Ne sait pas"),"Mise en place hors circuit à régulariser. ","")&amp;IF(OR($N77="Jamais",$N77="Ne sait pas"),"Validation humaine à définir. ","")&amp;IF(OR($O77="Non",$O77="Ne sait pas"),"Procédure d'arrêt à prévoir. ","")&amp;IF(OR($P77="Non",$P77="Ne sait pas"),"Traçabilité à mettre en place. ","")&amp;IF($Q77="Non","Équipe à sensibiliser. ","")&amp;IF(OR($S77="Non",$S77="Ne sait pas"),"Information des personnes à prévoir. ",""))</f>
        <v/>
      </c>
      <c r="W77" s="14"/>
    </row>
    <row r="78" customFormat="false" ht="31.5" hidden="false" customHeight="true" outlineLevel="0" collapsed="false">
      <c r="A78" s="13" t="n">
        <v>73</v>
      </c>
      <c r="B78" s="14"/>
      <c r="C78" s="14"/>
      <c r="D78" s="14"/>
      <c r="E78" s="14"/>
      <c r="F78" s="14"/>
      <c r="G78" s="14"/>
      <c r="H78" s="14"/>
      <c r="I78" s="14"/>
      <c r="J78" s="14"/>
      <c r="K78" s="14"/>
      <c r="L78" s="14"/>
      <c r="M78" s="14"/>
      <c r="N78" s="14"/>
      <c r="O78" s="14"/>
      <c r="P78" s="14"/>
      <c r="Q78" s="14"/>
      <c r="R78" s="15"/>
      <c r="S78" s="14"/>
      <c r="T78" s="16" t="str">
        <f aca="false">IF($B78="","",IF(OR($L78="Recrutement / RH",$L78="Scoring / accès au crédit",$L78="Éducation / formation",$L78="Infrastructure critique",$L78="Décision sur un client ou un tiers",$L78="Autre / à vérifier"),1,0)+IF($K78="À déterminer",1,0)+IF(OR($H78="Envoyer à l'extérieur",$H78="Supprimer",$H78="Payer / engager l'entreprise",$H78="Plusieurs de ces actions",$H78="Ne sait pas"),1,0)+IF(OR($I78="Compte personnel d'un salarié",$I78="Compte administrateur",$I78="Ne sait pas"),1,0)+IF($J78="",1,0)+IF(OR($E78="Un salarié directement",$E78="Ne sait pas"),1,0)+IF(OR($N78="Jamais",$N78="Ne sait pas"),1,0)+IF(OR($O78="Non",$O78="Ne sait pas"),1,0)+IF(OR($P78="Non",$P78="Ne sait pas"),1,0)+IF($Q78="Non",1,0)+IF(OR($S78="Non",$S78="Ne sait pas"),1,0))</f>
        <v/>
      </c>
      <c r="U78" s="17" t="str">
        <f aca="false">IF($B78="","",IF($T78&gt;=3,"Prioritaire",IF($T78&gt;=1,"À compléter","Documenté")))</f>
        <v/>
      </c>
      <c r="V78" s="17" t="str">
        <f aca="false">IF($B78="","",IF(OR($L78="Recrutement / RH",$L78="Scoring / accès au crédit",$L78="Éducation / formation",$L78="Infrastructure critique",$L78="Décision sur un client ou un tiers",$L78="Autre / à vérifier"),"Domaine sensible ou décision sur une personne à examiner. ","")&amp;IF($K78="À déterminer","Rôle à clarifier. ","")&amp;IF(OR($H78="Envoyer à l'extérieur",$H78="Supprimer",$H78="Payer / engager l'entreprise",$H78="Plusieurs de ces actions",$H78="Ne sait pas"),"Actions critiques possibles sans validation à revoir. ","")&amp;IF(OR($I78="Compte personnel d'un salarié",$I78="Compte administrateur",$I78="Ne sait pas"),"Droits trop larges : prévoir un compte dédié. ","")&amp;IF($J78="","Responsable à désigner. ","")&amp;IF(OR($E78="Un salarié directement",$E78="Ne sait pas"),"Mise en place hors circuit à régulariser. ","")&amp;IF(OR($N78="Jamais",$N78="Ne sait pas"),"Validation humaine à définir. ","")&amp;IF(OR($O78="Non",$O78="Ne sait pas"),"Procédure d'arrêt à prévoir. ","")&amp;IF(OR($P78="Non",$P78="Ne sait pas"),"Traçabilité à mettre en place. ","")&amp;IF($Q78="Non","Équipe à sensibiliser. ","")&amp;IF(OR($S78="Non",$S78="Ne sait pas"),"Information des personnes à prévoir. ",""))</f>
        <v/>
      </c>
      <c r="W78" s="14"/>
    </row>
    <row r="79" customFormat="false" ht="31.5" hidden="false" customHeight="true" outlineLevel="0" collapsed="false">
      <c r="A79" s="13" t="n">
        <v>74</v>
      </c>
      <c r="B79" s="14"/>
      <c r="C79" s="14"/>
      <c r="D79" s="14"/>
      <c r="E79" s="14"/>
      <c r="F79" s="14"/>
      <c r="G79" s="14"/>
      <c r="H79" s="14"/>
      <c r="I79" s="14"/>
      <c r="J79" s="14"/>
      <c r="K79" s="14"/>
      <c r="L79" s="14"/>
      <c r="M79" s="14"/>
      <c r="N79" s="14"/>
      <c r="O79" s="14"/>
      <c r="P79" s="14"/>
      <c r="Q79" s="14"/>
      <c r="R79" s="15"/>
      <c r="S79" s="14"/>
      <c r="T79" s="16" t="str">
        <f aca="false">IF($B79="","",IF(OR($L79="Recrutement / RH",$L79="Scoring / accès au crédit",$L79="Éducation / formation",$L79="Infrastructure critique",$L79="Décision sur un client ou un tiers",$L79="Autre / à vérifier"),1,0)+IF($K79="À déterminer",1,0)+IF(OR($H79="Envoyer à l'extérieur",$H79="Supprimer",$H79="Payer / engager l'entreprise",$H79="Plusieurs de ces actions",$H79="Ne sait pas"),1,0)+IF(OR($I79="Compte personnel d'un salarié",$I79="Compte administrateur",$I79="Ne sait pas"),1,0)+IF($J79="",1,0)+IF(OR($E79="Un salarié directement",$E79="Ne sait pas"),1,0)+IF(OR($N79="Jamais",$N79="Ne sait pas"),1,0)+IF(OR($O79="Non",$O79="Ne sait pas"),1,0)+IF(OR($P79="Non",$P79="Ne sait pas"),1,0)+IF($Q79="Non",1,0)+IF(OR($S79="Non",$S79="Ne sait pas"),1,0))</f>
        <v/>
      </c>
      <c r="U79" s="17" t="str">
        <f aca="false">IF($B79="","",IF($T79&gt;=3,"Prioritaire",IF($T79&gt;=1,"À compléter","Documenté")))</f>
        <v/>
      </c>
      <c r="V79" s="17" t="str">
        <f aca="false">IF($B79="","",IF(OR($L79="Recrutement / RH",$L79="Scoring / accès au crédit",$L79="Éducation / formation",$L79="Infrastructure critique",$L79="Décision sur un client ou un tiers",$L79="Autre / à vérifier"),"Domaine sensible ou décision sur une personne à examiner. ","")&amp;IF($K79="À déterminer","Rôle à clarifier. ","")&amp;IF(OR($H79="Envoyer à l'extérieur",$H79="Supprimer",$H79="Payer / engager l'entreprise",$H79="Plusieurs de ces actions",$H79="Ne sait pas"),"Actions critiques possibles sans validation à revoir. ","")&amp;IF(OR($I79="Compte personnel d'un salarié",$I79="Compte administrateur",$I79="Ne sait pas"),"Droits trop larges : prévoir un compte dédié. ","")&amp;IF($J79="","Responsable à désigner. ","")&amp;IF(OR($E79="Un salarié directement",$E79="Ne sait pas"),"Mise en place hors circuit à régulariser. ","")&amp;IF(OR($N79="Jamais",$N79="Ne sait pas"),"Validation humaine à définir. ","")&amp;IF(OR($O79="Non",$O79="Ne sait pas"),"Procédure d'arrêt à prévoir. ","")&amp;IF(OR($P79="Non",$P79="Ne sait pas"),"Traçabilité à mettre en place. ","")&amp;IF($Q79="Non","Équipe à sensibiliser. ","")&amp;IF(OR($S79="Non",$S79="Ne sait pas"),"Information des personnes à prévoir. ",""))</f>
        <v/>
      </c>
      <c r="W79" s="14"/>
    </row>
    <row r="80" customFormat="false" ht="31.5" hidden="false" customHeight="true" outlineLevel="0" collapsed="false">
      <c r="A80" s="13" t="n">
        <v>75</v>
      </c>
      <c r="B80" s="14"/>
      <c r="C80" s="14"/>
      <c r="D80" s="14"/>
      <c r="E80" s="14"/>
      <c r="F80" s="14"/>
      <c r="G80" s="14"/>
      <c r="H80" s="14"/>
      <c r="I80" s="14"/>
      <c r="J80" s="14"/>
      <c r="K80" s="14"/>
      <c r="L80" s="14"/>
      <c r="M80" s="14"/>
      <c r="N80" s="14"/>
      <c r="O80" s="14"/>
      <c r="P80" s="14"/>
      <c r="Q80" s="14"/>
      <c r="R80" s="15"/>
      <c r="S80" s="14"/>
      <c r="T80" s="16" t="str">
        <f aca="false">IF($B80="","",IF(OR($L80="Recrutement / RH",$L80="Scoring / accès au crédit",$L80="Éducation / formation",$L80="Infrastructure critique",$L80="Décision sur un client ou un tiers",$L80="Autre / à vérifier"),1,0)+IF($K80="À déterminer",1,0)+IF(OR($H80="Envoyer à l'extérieur",$H80="Supprimer",$H80="Payer / engager l'entreprise",$H80="Plusieurs de ces actions",$H80="Ne sait pas"),1,0)+IF(OR($I80="Compte personnel d'un salarié",$I80="Compte administrateur",$I80="Ne sait pas"),1,0)+IF($J80="",1,0)+IF(OR($E80="Un salarié directement",$E80="Ne sait pas"),1,0)+IF(OR($N80="Jamais",$N80="Ne sait pas"),1,0)+IF(OR($O80="Non",$O80="Ne sait pas"),1,0)+IF(OR($P80="Non",$P80="Ne sait pas"),1,0)+IF($Q80="Non",1,0)+IF(OR($S80="Non",$S80="Ne sait pas"),1,0))</f>
        <v/>
      </c>
      <c r="U80" s="17" t="str">
        <f aca="false">IF($B80="","",IF($T80&gt;=3,"Prioritaire",IF($T80&gt;=1,"À compléter","Documenté")))</f>
        <v/>
      </c>
      <c r="V80" s="17" t="str">
        <f aca="false">IF($B80="","",IF(OR($L80="Recrutement / RH",$L80="Scoring / accès au crédit",$L80="Éducation / formation",$L80="Infrastructure critique",$L80="Décision sur un client ou un tiers",$L80="Autre / à vérifier"),"Domaine sensible ou décision sur une personne à examiner. ","")&amp;IF($K80="À déterminer","Rôle à clarifier. ","")&amp;IF(OR($H80="Envoyer à l'extérieur",$H80="Supprimer",$H80="Payer / engager l'entreprise",$H80="Plusieurs de ces actions",$H80="Ne sait pas"),"Actions critiques possibles sans validation à revoir. ","")&amp;IF(OR($I80="Compte personnel d'un salarié",$I80="Compte administrateur",$I80="Ne sait pas"),"Droits trop larges : prévoir un compte dédié. ","")&amp;IF($J80="","Responsable à désigner. ","")&amp;IF(OR($E80="Un salarié directement",$E80="Ne sait pas"),"Mise en place hors circuit à régulariser. ","")&amp;IF(OR($N80="Jamais",$N80="Ne sait pas"),"Validation humaine à définir. ","")&amp;IF(OR($O80="Non",$O80="Ne sait pas"),"Procédure d'arrêt à prévoir. ","")&amp;IF(OR($P80="Non",$P80="Ne sait pas"),"Traçabilité à mettre en place. ","")&amp;IF($Q80="Non","Équipe à sensibiliser. ","")&amp;IF(OR($S80="Non",$S80="Ne sait pas"),"Information des personnes à prévoir. ",""))</f>
        <v/>
      </c>
      <c r="W80" s="14"/>
    </row>
    <row r="81" customFormat="false" ht="31.5" hidden="false" customHeight="true" outlineLevel="0" collapsed="false">
      <c r="A81" s="13" t="n">
        <v>76</v>
      </c>
      <c r="B81" s="14"/>
      <c r="C81" s="14"/>
      <c r="D81" s="14"/>
      <c r="E81" s="14"/>
      <c r="F81" s="14"/>
      <c r="G81" s="14"/>
      <c r="H81" s="14"/>
      <c r="I81" s="14"/>
      <c r="J81" s="14"/>
      <c r="K81" s="14"/>
      <c r="L81" s="14"/>
      <c r="M81" s="14"/>
      <c r="N81" s="14"/>
      <c r="O81" s="14"/>
      <c r="P81" s="14"/>
      <c r="Q81" s="14"/>
      <c r="R81" s="15"/>
      <c r="S81" s="14"/>
      <c r="T81" s="16" t="str">
        <f aca="false">IF($B81="","",IF(OR($L81="Recrutement / RH",$L81="Scoring / accès au crédit",$L81="Éducation / formation",$L81="Infrastructure critique",$L81="Décision sur un client ou un tiers",$L81="Autre / à vérifier"),1,0)+IF($K81="À déterminer",1,0)+IF(OR($H81="Envoyer à l'extérieur",$H81="Supprimer",$H81="Payer / engager l'entreprise",$H81="Plusieurs de ces actions",$H81="Ne sait pas"),1,0)+IF(OR($I81="Compte personnel d'un salarié",$I81="Compte administrateur",$I81="Ne sait pas"),1,0)+IF($J81="",1,0)+IF(OR($E81="Un salarié directement",$E81="Ne sait pas"),1,0)+IF(OR($N81="Jamais",$N81="Ne sait pas"),1,0)+IF(OR($O81="Non",$O81="Ne sait pas"),1,0)+IF(OR($P81="Non",$P81="Ne sait pas"),1,0)+IF($Q81="Non",1,0)+IF(OR($S81="Non",$S81="Ne sait pas"),1,0))</f>
        <v/>
      </c>
      <c r="U81" s="17" t="str">
        <f aca="false">IF($B81="","",IF($T81&gt;=3,"Prioritaire",IF($T81&gt;=1,"À compléter","Documenté")))</f>
        <v/>
      </c>
      <c r="V81" s="17" t="str">
        <f aca="false">IF($B81="","",IF(OR($L81="Recrutement / RH",$L81="Scoring / accès au crédit",$L81="Éducation / formation",$L81="Infrastructure critique",$L81="Décision sur un client ou un tiers",$L81="Autre / à vérifier"),"Domaine sensible ou décision sur une personne à examiner. ","")&amp;IF($K81="À déterminer","Rôle à clarifier. ","")&amp;IF(OR($H81="Envoyer à l'extérieur",$H81="Supprimer",$H81="Payer / engager l'entreprise",$H81="Plusieurs de ces actions",$H81="Ne sait pas"),"Actions critiques possibles sans validation à revoir. ","")&amp;IF(OR($I81="Compte personnel d'un salarié",$I81="Compte administrateur",$I81="Ne sait pas"),"Droits trop larges : prévoir un compte dédié. ","")&amp;IF($J81="","Responsable à désigner. ","")&amp;IF(OR($E81="Un salarié directement",$E81="Ne sait pas"),"Mise en place hors circuit à régulariser. ","")&amp;IF(OR($N81="Jamais",$N81="Ne sait pas"),"Validation humaine à définir. ","")&amp;IF(OR($O81="Non",$O81="Ne sait pas"),"Procédure d'arrêt à prévoir. ","")&amp;IF(OR($P81="Non",$P81="Ne sait pas"),"Traçabilité à mettre en place. ","")&amp;IF($Q81="Non","Équipe à sensibiliser. ","")&amp;IF(OR($S81="Non",$S81="Ne sait pas"),"Information des personnes à prévoir. ",""))</f>
        <v/>
      </c>
      <c r="W81" s="14"/>
    </row>
    <row r="82" customFormat="false" ht="31.5" hidden="false" customHeight="true" outlineLevel="0" collapsed="false">
      <c r="A82" s="13" t="n">
        <v>77</v>
      </c>
      <c r="B82" s="14"/>
      <c r="C82" s="14"/>
      <c r="D82" s="14"/>
      <c r="E82" s="14"/>
      <c r="F82" s="14"/>
      <c r="G82" s="14"/>
      <c r="H82" s="14"/>
      <c r="I82" s="14"/>
      <c r="J82" s="14"/>
      <c r="K82" s="14"/>
      <c r="L82" s="14"/>
      <c r="M82" s="14"/>
      <c r="N82" s="14"/>
      <c r="O82" s="14"/>
      <c r="P82" s="14"/>
      <c r="Q82" s="14"/>
      <c r="R82" s="15"/>
      <c r="S82" s="14"/>
      <c r="T82" s="16" t="str">
        <f aca="false">IF($B82="","",IF(OR($L82="Recrutement / RH",$L82="Scoring / accès au crédit",$L82="Éducation / formation",$L82="Infrastructure critique",$L82="Décision sur un client ou un tiers",$L82="Autre / à vérifier"),1,0)+IF($K82="À déterminer",1,0)+IF(OR($H82="Envoyer à l'extérieur",$H82="Supprimer",$H82="Payer / engager l'entreprise",$H82="Plusieurs de ces actions",$H82="Ne sait pas"),1,0)+IF(OR($I82="Compte personnel d'un salarié",$I82="Compte administrateur",$I82="Ne sait pas"),1,0)+IF($J82="",1,0)+IF(OR($E82="Un salarié directement",$E82="Ne sait pas"),1,0)+IF(OR($N82="Jamais",$N82="Ne sait pas"),1,0)+IF(OR($O82="Non",$O82="Ne sait pas"),1,0)+IF(OR($P82="Non",$P82="Ne sait pas"),1,0)+IF($Q82="Non",1,0)+IF(OR($S82="Non",$S82="Ne sait pas"),1,0))</f>
        <v/>
      </c>
      <c r="U82" s="17" t="str">
        <f aca="false">IF($B82="","",IF($T82&gt;=3,"Prioritaire",IF($T82&gt;=1,"À compléter","Documenté")))</f>
        <v/>
      </c>
      <c r="V82" s="17" t="str">
        <f aca="false">IF($B82="","",IF(OR($L82="Recrutement / RH",$L82="Scoring / accès au crédit",$L82="Éducation / formation",$L82="Infrastructure critique",$L82="Décision sur un client ou un tiers",$L82="Autre / à vérifier"),"Domaine sensible ou décision sur une personne à examiner. ","")&amp;IF($K82="À déterminer","Rôle à clarifier. ","")&amp;IF(OR($H82="Envoyer à l'extérieur",$H82="Supprimer",$H82="Payer / engager l'entreprise",$H82="Plusieurs de ces actions",$H82="Ne sait pas"),"Actions critiques possibles sans validation à revoir. ","")&amp;IF(OR($I82="Compte personnel d'un salarié",$I82="Compte administrateur",$I82="Ne sait pas"),"Droits trop larges : prévoir un compte dédié. ","")&amp;IF($J82="","Responsable à désigner. ","")&amp;IF(OR($E82="Un salarié directement",$E82="Ne sait pas"),"Mise en place hors circuit à régulariser. ","")&amp;IF(OR($N82="Jamais",$N82="Ne sait pas"),"Validation humaine à définir. ","")&amp;IF(OR($O82="Non",$O82="Ne sait pas"),"Procédure d'arrêt à prévoir. ","")&amp;IF(OR($P82="Non",$P82="Ne sait pas"),"Traçabilité à mettre en place. ","")&amp;IF($Q82="Non","Équipe à sensibiliser. ","")&amp;IF(OR($S82="Non",$S82="Ne sait pas"),"Information des personnes à prévoir. ",""))</f>
        <v/>
      </c>
      <c r="W82" s="14"/>
    </row>
    <row r="83" customFormat="false" ht="31.5" hidden="false" customHeight="true" outlineLevel="0" collapsed="false">
      <c r="A83" s="13" t="n">
        <v>78</v>
      </c>
      <c r="B83" s="14"/>
      <c r="C83" s="14"/>
      <c r="D83" s="14"/>
      <c r="E83" s="14"/>
      <c r="F83" s="14"/>
      <c r="G83" s="14"/>
      <c r="H83" s="14"/>
      <c r="I83" s="14"/>
      <c r="J83" s="14"/>
      <c r="K83" s="14"/>
      <c r="L83" s="14"/>
      <c r="M83" s="14"/>
      <c r="N83" s="14"/>
      <c r="O83" s="14"/>
      <c r="P83" s="14"/>
      <c r="Q83" s="14"/>
      <c r="R83" s="15"/>
      <c r="S83" s="14"/>
      <c r="T83" s="16" t="str">
        <f aca="false">IF($B83="","",IF(OR($L83="Recrutement / RH",$L83="Scoring / accès au crédit",$L83="Éducation / formation",$L83="Infrastructure critique",$L83="Décision sur un client ou un tiers",$L83="Autre / à vérifier"),1,0)+IF($K83="À déterminer",1,0)+IF(OR($H83="Envoyer à l'extérieur",$H83="Supprimer",$H83="Payer / engager l'entreprise",$H83="Plusieurs de ces actions",$H83="Ne sait pas"),1,0)+IF(OR($I83="Compte personnel d'un salarié",$I83="Compte administrateur",$I83="Ne sait pas"),1,0)+IF($J83="",1,0)+IF(OR($E83="Un salarié directement",$E83="Ne sait pas"),1,0)+IF(OR($N83="Jamais",$N83="Ne sait pas"),1,0)+IF(OR($O83="Non",$O83="Ne sait pas"),1,0)+IF(OR($P83="Non",$P83="Ne sait pas"),1,0)+IF($Q83="Non",1,0)+IF(OR($S83="Non",$S83="Ne sait pas"),1,0))</f>
        <v/>
      </c>
      <c r="U83" s="17" t="str">
        <f aca="false">IF($B83="","",IF($T83&gt;=3,"Prioritaire",IF($T83&gt;=1,"À compléter","Documenté")))</f>
        <v/>
      </c>
      <c r="V83" s="17" t="str">
        <f aca="false">IF($B83="","",IF(OR($L83="Recrutement / RH",$L83="Scoring / accès au crédit",$L83="Éducation / formation",$L83="Infrastructure critique",$L83="Décision sur un client ou un tiers",$L83="Autre / à vérifier"),"Domaine sensible ou décision sur une personne à examiner. ","")&amp;IF($K83="À déterminer","Rôle à clarifier. ","")&amp;IF(OR($H83="Envoyer à l'extérieur",$H83="Supprimer",$H83="Payer / engager l'entreprise",$H83="Plusieurs de ces actions",$H83="Ne sait pas"),"Actions critiques possibles sans validation à revoir. ","")&amp;IF(OR($I83="Compte personnel d'un salarié",$I83="Compte administrateur",$I83="Ne sait pas"),"Droits trop larges : prévoir un compte dédié. ","")&amp;IF($J83="","Responsable à désigner. ","")&amp;IF(OR($E83="Un salarié directement",$E83="Ne sait pas"),"Mise en place hors circuit à régulariser. ","")&amp;IF(OR($N83="Jamais",$N83="Ne sait pas"),"Validation humaine à définir. ","")&amp;IF(OR($O83="Non",$O83="Ne sait pas"),"Procédure d'arrêt à prévoir. ","")&amp;IF(OR($P83="Non",$P83="Ne sait pas"),"Traçabilité à mettre en place. ","")&amp;IF($Q83="Non","Équipe à sensibiliser. ","")&amp;IF(OR($S83="Non",$S83="Ne sait pas"),"Information des personnes à prévoir. ",""))</f>
        <v/>
      </c>
      <c r="W83" s="14"/>
    </row>
    <row r="84" customFormat="false" ht="31.5" hidden="false" customHeight="true" outlineLevel="0" collapsed="false">
      <c r="A84" s="13" t="n">
        <v>79</v>
      </c>
      <c r="B84" s="14"/>
      <c r="C84" s="14"/>
      <c r="D84" s="14"/>
      <c r="E84" s="14"/>
      <c r="F84" s="14"/>
      <c r="G84" s="14"/>
      <c r="H84" s="14"/>
      <c r="I84" s="14"/>
      <c r="J84" s="14"/>
      <c r="K84" s="14"/>
      <c r="L84" s="14"/>
      <c r="M84" s="14"/>
      <c r="N84" s="14"/>
      <c r="O84" s="14"/>
      <c r="P84" s="14"/>
      <c r="Q84" s="14"/>
      <c r="R84" s="15"/>
      <c r="S84" s="14"/>
      <c r="T84" s="16" t="str">
        <f aca="false">IF($B84="","",IF(OR($L84="Recrutement / RH",$L84="Scoring / accès au crédit",$L84="Éducation / formation",$L84="Infrastructure critique",$L84="Décision sur un client ou un tiers",$L84="Autre / à vérifier"),1,0)+IF($K84="À déterminer",1,0)+IF(OR($H84="Envoyer à l'extérieur",$H84="Supprimer",$H84="Payer / engager l'entreprise",$H84="Plusieurs de ces actions",$H84="Ne sait pas"),1,0)+IF(OR($I84="Compte personnel d'un salarié",$I84="Compte administrateur",$I84="Ne sait pas"),1,0)+IF($J84="",1,0)+IF(OR($E84="Un salarié directement",$E84="Ne sait pas"),1,0)+IF(OR($N84="Jamais",$N84="Ne sait pas"),1,0)+IF(OR($O84="Non",$O84="Ne sait pas"),1,0)+IF(OR($P84="Non",$P84="Ne sait pas"),1,0)+IF($Q84="Non",1,0)+IF(OR($S84="Non",$S84="Ne sait pas"),1,0))</f>
        <v/>
      </c>
      <c r="U84" s="17" t="str">
        <f aca="false">IF($B84="","",IF($T84&gt;=3,"Prioritaire",IF($T84&gt;=1,"À compléter","Documenté")))</f>
        <v/>
      </c>
      <c r="V84" s="17" t="str">
        <f aca="false">IF($B84="","",IF(OR($L84="Recrutement / RH",$L84="Scoring / accès au crédit",$L84="Éducation / formation",$L84="Infrastructure critique",$L84="Décision sur un client ou un tiers",$L84="Autre / à vérifier"),"Domaine sensible ou décision sur une personne à examiner. ","")&amp;IF($K84="À déterminer","Rôle à clarifier. ","")&amp;IF(OR($H84="Envoyer à l'extérieur",$H84="Supprimer",$H84="Payer / engager l'entreprise",$H84="Plusieurs de ces actions",$H84="Ne sait pas"),"Actions critiques possibles sans validation à revoir. ","")&amp;IF(OR($I84="Compte personnel d'un salarié",$I84="Compte administrateur",$I84="Ne sait pas"),"Droits trop larges : prévoir un compte dédié. ","")&amp;IF($J84="","Responsable à désigner. ","")&amp;IF(OR($E84="Un salarié directement",$E84="Ne sait pas"),"Mise en place hors circuit à régulariser. ","")&amp;IF(OR($N84="Jamais",$N84="Ne sait pas"),"Validation humaine à définir. ","")&amp;IF(OR($O84="Non",$O84="Ne sait pas"),"Procédure d'arrêt à prévoir. ","")&amp;IF(OR($P84="Non",$P84="Ne sait pas"),"Traçabilité à mettre en place. ","")&amp;IF($Q84="Non","Équipe à sensibiliser. ","")&amp;IF(OR($S84="Non",$S84="Ne sait pas"),"Information des personnes à prévoir. ",""))</f>
        <v/>
      </c>
      <c r="W84" s="14"/>
    </row>
    <row r="85" customFormat="false" ht="31.5" hidden="false" customHeight="true" outlineLevel="0" collapsed="false">
      <c r="A85" s="13" t="n">
        <v>80</v>
      </c>
      <c r="B85" s="14"/>
      <c r="C85" s="14"/>
      <c r="D85" s="14"/>
      <c r="E85" s="14"/>
      <c r="F85" s="14"/>
      <c r="G85" s="14"/>
      <c r="H85" s="14"/>
      <c r="I85" s="14"/>
      <c r="J85" s="14"/>
      <c r="K85" s="14"/>
      <c r="L85" s="14"/>
      <c r="M85" s="14"/>
      <c r="N85" s="14"/>
      <c r="O85" s="14"/>
      <c r="P85" s="14"/>
      <c r="Q85" s="14"/>
      <c r="R85" s="15"/>
      <c r="S85" s="14"/>
      <c r="T85" s="16" t="str">
        <f aca="false">IF($B85="","",IF(OR($L85="Recrutement / RH",$L85="Scoring / accès au crédit",$L85="Éducation / formation",$L85="Infrastructure critique",$L85="Décision sur un client ou un tiers",$L85="Autre / à vérifier"),1,0)+IF($K85="À déterminer",1,0)+IF(OR($H85="Envoyer à l'extérieur",$H85="Supprimer",$H85="Payer / engager l'entreprise",$H85="Plusieurs de ces actions",$H85="Ne sait pas"),1,0)+IF(OR($I85="Compte personnel d'un salarié",$I85="Compte administrateur",$I85="Ne sait pas"),1,0)+IF($J85="",1,0)+IF(OR($E85="Un salarié directement",$E85="Ne sait pas"),1,0)+IF(OR($N85="Jamais",$N85="Ne sait pas"),1,0)+IF(OR($O85="Non",$O85="Ne sait pas"),1,0)+IF(OR($P85="Non",$P85="Ne sait pas"),1,0)+IF($Q85="Non",1,0)+IF(OR($S85="Non",$S85="Ne sait pas"),1,0))</f>
        <v/>
      </c>
      <c r="U85" s="17" t="str">
        <f aca="false">IF($B85="","",IF($T85&gt;=3,"Prioritaire",IF($T85&gt;=1,"À compléter","Documenté")))</f>
        <v/>
      </c>
      <c r="V85" s="17" t="str">
        <f aca="false">IF($B85="","",IF(OR($L85="Recrutement / RH",$L85="Scoring / accès au crédit",$L85="Éducation / formation",$L85="Infrastructure critique",$L85="Décision sur un client ou un tiers",$L85="Autre / à vérifier"),"Domaine sensible ou décision sur une personne à examiner. ","")&amp;IF($K85="À déterminer","Rôle à clarifier. ","")&amp;IF(OR($H85="Envoyer à l'extérieur",$H85="Supprimer",$H85="Payer / engager l'entreprise",$H85="Plusieurs de ces actions",$H85="Ne sait pas"),"Actions critiques possibles sans validation à revoir. ","")&amp;IF(OR($I85="Compte personnel d'un salarié",$I85="Compte administrateur",$I85="Ne sait pas"),"Droits trop larges : prévoir un compte dédié. ","")&amp;IF($J85="","Responsable à désigner. ","")&amp;IF(OR($E85="Un salarié directement",$E85="Ne sait pas"),"Mise en place hors circuit à régulariser. ","")&amp;IF(OR($N85="Jamais",$N85="Ne sait pas"),"Validation humaine à définir. ","")&amp;IF(OR($O85="Non",$O85="Ne sait pas"),"Procédure d'arrêt à prévoir. ","")&amp;IF(OR($P85="Non",$P85="Ne sait pas"),"Traçabilité à mettre en place. ","")&amp;IF($Q85="Non","Équipe à sensibiliser. ","")&amp;IF(OR($S85="Non",$S85="Ne sait pas"),"Information des personnes à prévoir. ",""))</f>
        <v/>
      </c>
      <c r="W85" s="14"/>
    </row>
    <row r="86" customFormat="false" ht="31.5" hidden="false" customHeight="true" outlineLevel="0" collapsed="false">
      <c r="A86" s="13" t="n">
        <v>81</v>
      </c>
      <c r="B86" s="14"/>
      <c r="C86" s="14"/>
      <c r="D86" s="14"/>
      <c r="E86" s="14"/>
      <c r="F86" s="14"/>
      <c r="G86" s="14"/>
      <c r="H86" s="14"/>
      <c r="I86" s="14"/>
      <c r="J86" s="14"/>
      <c r="K86" s="14"/>
      <c r="L86" s="14"/>
      <c r="M86" s="14"/>
      <c r="N86" s="14"/>
      <c r="O86" s="14"/>
      <c r="P86" s="14"/>
      <c r="Q86" s="14"/>
      <c r="R86" s="15"/>
      <c r="S86" s="14"/>
      <c r="T86" s="16" t="str">
        <f aca="false">IF($B86="","",IF(OR($L86="Recrutement / RH",$L86="Scoring / accès au crédit",$L86="Éducation / formation",$L86="Infrastructure critique",$L86="Décision sur un client ou un tiers",$L86="Autre / à vérifier"),1,0)+IF($K86="À déterminer",1,0)+IF(OR($H86="Envoyer à l'extérieur",$H86="Supprimer",$H86="Payer / engager l'entreprise",$H86="Plusieurs de ces actions",$H86="Ne sait pas"),1,0)+IF(OR($I86="Compte personnel d'un salarié",$I86="Compte administrateur",$I86="Ne sait pas"),1,0)+IF($J86="",1,0)+IF(OR($E86="Un salarié directement",$E86="Ne sait pas"),1,0)+IF(OR($N86="Jamais",$N86="Ne sait pas"),1,0)+IF(OR($O86="Non",$O86="Ne sait pas"),1,0)+IF(OR($P86="Non",$P86="Ne sait pas"),1,0)+IF($Q86="Non",1,0)+IF(OR($S86="Non",$S86="Ne sait pas"),1,0))</f>
        <v/>
      </c>
      <c r="U86" s="17" t="str">
        <f aca="false">IF($B86="","",IF($T86&gt;=3,"Prioritaire",IF($T86&gt;=1,"À compléter","Documenté")))</f>
        <v/>
      </c>
      <c r="V86" s="17" t="str">
        <f aca="false">IF($B86="","",IF(OR($L86="Recrutement / RH",$L86="Scoring / accès au crédit",$L86="Éducation / formation",$L86="Infrastructure critique",$L86="Décision sur un client ou un tiers",$L86="Autre / à vérifier"),"Domaine sensible ou décision sur une personne à examiner. ","")&amp;IF($K86="À déterminer","Rôle à clarifier. ","")&amp;IF(OR($H86="Envoyer à l'extérieur",$H86="Supprimer",$H86="Payer / engager l'entreprise",$H86="Plusieurs de ces actions",$H86="Ne sait pas"),"Actions critiques possibles sans validation à revoir. ","")&amp;IF(OR($I86="Compte personnel d'un salarié",$I86="Compte administrateur",$I86="Ne sait pas"),"Droits trop larges : prévoir un compte dédié. ","")&amp;IF($J86="","Responsable à désigner. ","")&amp;IF(OR($E86="Un salarié directement",$E86="Ne sait pas"),"Mise en place hors circuit à régulariser. ","")&amp;IF(OR($N86="Jamais",$N86="Ne sait pas"),"Validation humaine à définir. ","")&amp;IF(OR($O86="Non",$O86="Ne sait pas"),"Procédure d'arrêt à prévoir. ","")&amp;IF(OR($P86="Non",$P86="Ne sait pas"),"Traçabilité à mettre en place. ","")&amp;IF($Q86="Non","Équipe à sensibiliser. ","")&amp;IF(OR($S86="Non",$S86="Ne sait pas"),"Information des personnes à prévoir. ",""))</f>
        <v/>
      </c>
      <c r="W86" s="14"/>
    </row>
    <row r="87" customFormat="false" ht="31.5" hidden="false" customHeight="true" outlineLevel="0" collapsed="false">
      <c r="A87" s="13" t="n">
        <v>82</v>
      </c>
      <c r="B87" s="14"/>
      <c r="C87" s="14"/>
      <c r="D87" s="14"/>
      <c r="E87" s="14"/>
      <c r="F87" s="14"/>
      <c r="G87" s="14"/>
      <c r="H87" s="14"/>
      <c r="I87" s="14"/>
      <c r="J87" s="14"/>
      <c r="K87" s="14"/>
      <c r="L87" s="14"/>
      <c r="M87" s="14"/>
      <c r="N87" s="14"/>
      <c r="O87" s="14"/>
      <c r="P87" s="14"/>
      <c r="Q87" s="14"/>
      <c r="R87" s="15"/>
      <c r="S87" s="14"/>
      <c r="T87" s="16" t="str">
        <f aca="false">IF($B87="","",IF(OR($L87="Recrutement / RH",$L87="Scoring / accès au crédit",$L87="Éducation / formation",$L87="Infrastructure critique",$L87="Décision sur un client ou un tiers",$L87="Autre / à vérifier"),1,0)+IF($K87="À déterminer",1,0)+IF(OR($H87="Envoyer à l'extérieur",$H87="Supprimer",$H87="Payer / engager l'entreprise",$H87="Plusieurs de ces actions",$H87="Ne sait pas"),1,0)+IF(OR($I87="Compte personnel d'un salarié",$I87="Compte administrateur",$I87="Ne sait pas"),1,0)+IF($J87="",1,0)+IF(OR($E87="Un salarié directement",$E87="Ne sait pas"),1,0)+IF(OR($N87="Jamais",$N87="Ne sait pas"),1,0)+IF(OR($O87="Non",$O87="Ne sait pas"),1,0)+IF(OR($P87="Non",$P87="Ne sait pas"),1,0)+IF($Q87="Non",1,0)+IF(OR($S87="Non",$S87="Ne sait pas"),1,0))</f>
        <v/>
      </c>
      <c r="U87" s="17" t="str">
        <f aca="false">IF($B87="","",IF($T87&gt;=3,"Prioritaire",IF($T87&gt;=1,"À compléter","Documenté")))</f>
        <v/>
      </c>
      <c r="V87" s="17" t="str">
        <f aca="false">IF($B87="","",IF(OR($L87="Recrutement / RH",$L87="Scoring / accès au crédit",$L87="Éducation / formation",$L87="Infrastructure critique",$L87="Décision sur un client ou un tiers",$L87="Autre / à vérifier"),"Domaine sensible ou décision sur une personne à examiner. ","")&amp;IF($K87="À déterminer","Rôle à clarifier. ","")&amp;IF(OR($H87="Envoyer à l'extérieur",$H87="Supprimer",$H87="Payer / engager l'entreprise",$H87="Plusieurs de ces actions",$H87="Ne sait pas"),"Actions critiques possibles sans validation à revoir. ","")&amp;IF(OR($I87="Compte personnel d'un salarié",$I87="Compte administrateur",$I87="Ne sait pas"),"Droits trop larges : prévoir un compte dédié. ","")&amp;IF($J87="","Responsable à désigner. ","")&amp;IF(OR($E87="Un salarié directement",$E87="Ne sait pas"),"Mise en place hors circuit à régulariser. ","")&amp;IF(OR($N87="Jamais",$N87="Ne sait pas"),"Validation humaine à définir. ","")&amp;IF(OR($O87="Non",$O87="Ne sait pas"),"Procédure d'arrêt à prévoir. ","")&amp;IF(OR($P87="Non",$P87="Ne sait pas"),"Traçabilité à mettre en place. ","")&amp;IF($Q87="Non","Équipe à sensibiliser. ","")&amp;IF(OR($S87="Non",$S87="Ne sait pas"),"Information des personnes à prévoir. ",""))</f>
        <v/>
      </c>
      <c r="W87" s="14"/>
    </row>
    <row r="88" customFormat="false" ht="31.5" hidden="false" customHeight="true" outlineLevel="0" collapsed="false">
      <c r="A88" s="13" t="n">
        <v>83</v>
      </c>
      <c r="B88" s="14"/>
      <c r="C88" s="14"/>
      <c r="D88" s="14"/>
      <c r="E88" s="14"/>
      <c r="F88" s="14"/>
      <c r="G88" s="14"/>
      <c r="H88" s="14"/>
      <c r="I88" s="14"/>
      <c r="J88" s="14"/>
      <c r="K88" s="14"/>
      <c r="L88" s="14"/>
      <c r="M88" s="14"/>
      <c r="N88" s="14"/>
      <c r="O88" s="14"/>
      <c r="P88" s="14"/>
      <c r="Q88" s="14"/>
      <c r="R88" s="15"/>
      <c r="S88" s="14"/>
      <c r="T88" s="16" t="str">
        <f aca="false">IF($B88="","",IF(OR($L88="Recrutement / RH",$L88="Scoring / accès au crédit",$L88="Éducation / formation",$L88="Infrastructure critique",$L88="Décision sur un client ou un tiers",$L88="Autre / à vérifier"),1,0)+IF($K88="À déterminer",1,0)+IF(OR($H88="Envoyer à l'extérieur",$H88="Supprimer",$H88="Payer / engager l'entreprise",$H88="Plusieurs de ces actions",$H88="Ne sait pas"),1,0)+IF(OR($I88="Compte personnel d'un salarié",$I88="Compte administrateur",$I88="Ne sait pas"),1,0)+IF($J88="",1,0)+IF(OR($E88="Un salarié directement",$E88="Ne sait pas"),1,0)+IF(OR($N88="Jamais",$N88="Ne sait pas"),1,0)+IF(OR($O88="Non",$O88="Ne sait pas"),1,0)+IF(OR($P88="Non",$P88="Ne sait pas"),1,0)+IF($Q88="Non",1,0)+IF(OR($S88="Non",$S88="Ne sait pas"),1,0))</f>
        <v/>
      </c>
      <c r="U88" s="17" t="str">
        <f aca="false">IF($B88="","",IF($T88&gt;=3,"Prioritaire",IF($T88&gt;=1,"À compléter","Documenté")))</f>
        <v/>
      </c>
      <c r="V88" s="17" t="str">
        <f aca="false">IF($B88="","",IF(OR($L88="Recrutement / RH",$L88="Scoring / accès au crédit",$L88="Éducation / formation",$L88="Infrastructure critique",$L88="Décision sur un client ou un tiers",$L88="Autre / à vérifier"),"Domaine sensible ou décision sur une personne à examiner. ","")&amp;IF($K88="À déterminer","Rôle à clarifier. ","")&amp;IF(OR($H88="Envoyer à l'extérieur",$H88="Supprimer",$H88="Payer / engager l'entreprise",$H88="Plusieurs de ces actions",$H88="Ne sait pas"),"Actions critiques possibles sans validation à revoir. ","")&amp;IF(OR($I88="Compte personnel d'un salarié",$I88="Compte administrateur",$I88="Ne sait pas"),"Droits trop larges : prévoir un compte dédié. ","")&amp;IF($J88="","Responsable à désigner. ","")&amp;IF(OR($E88="Un salarié directement",$E88="Ne sait pas"),"Mise en place hors circuit à régulariser. ","")&amp;IF(OR($N88="Jamais",$N88="Ne sait pas"),"Validation humaine à définir. ","")&amp;IF(OR($O88="Non",$O88="Ne sait pas"),"Procédure d'arrêt à prévoir. ","")&amp;IF(OR($P88="Non",$P88="Ne sait pas"),"Traçabilité à mettre en place. ","")&amp;IF($Q88="Non","Équipe à sensibiliser. ","")&amp;IF(OR($S88="Non",$S88="Ne sait pas"),"Information des personnes à prévoir. ",""))</f>
        <v/>
      </c>
      <c r="W88" s="14"/>
    </row>
    <row r="89" customFormat="false" ht="31.5" hidden="false" customHeight="true" outlineLevel="0" collapsed="false">
      <c r="A89" s="13" t="n">
        <v>84</v>
      </c>
      <c r="B89" s="14"/>
      <c r="C89" s="14"/>
      <c r="D89" s="14"/>
      <c r="E89" s="14"/>
      <c r="F89" s="14"/>
      <c r="G89" s="14"/>
      <c r="H89" s="14"/>
      <c r="I89" s="14"/>
      <c r="J89" s="14"/>
      <c r="K89" s="14"/>
      <c r="L89" s="14"/>
      <c r="M89" s="14"/>
      <c r="N89" s="14"/>
      <c r="O89" s="14"/>
      <c r="P89" s="14"/>
      <c r="Q89" s="14"/>
      <c r="R89" s="15"/>
      <c r="S89" s="14"/>
      <c r="T89" s="16" t="str">
        <f aca="false">IF($B89="","",IF(OR($L89="Recrutement / RH",$L89="Scoring / accès au crédit",$L89="Éducation / formation",$L89="Infrastructure critique",$L89="Décision sur un client ou un tiers",$L89="Autre / à vérifier"),1,0)+IF($K89="À déterminer",1,0)+IF(OR($H89="Envoyer à l'extérieur",$H89="Supprimer",$H89="Payer / engager l'entreprise",$H89="Plusieurs de ces actions",$H89="Ne sait pas"),1,0)+IF(OR($I89="Compte personnel d'un salarié",$I89="Compte administrateur",$I89="Ne sait pas"),1,0)+IF($J89="",1,0)+IF(OR($E89="Un salarié directement",$E89="Ne sait pas"),1,0)+IF(OR($N89="Jamais",$N89="Ne sait pas"),1,0)+IF(OR($O89="Non",$O89="Ne sait pas"),1,0)+IF(OR($P89="Non",$P89="Ne sait pas"),1,0)+IF($Q89="Non",1,0)+IF(OR($S89="Non",$S89="Ne sait pas"),1,0))</f>
        <v/>
      </c>
      <c r="U89" s="17" t="str">
        <f aca="false">IF($B89="","",IF($T89&gt;=3,"Prioritaire",IF($T89&gt;=1,"À compléter","Documenté")))</f>
        <v/>
      </c>
      <c r="V89" s="17" t="str">
        <f aca="false">IF($B89="","",IF(OR($L89="Recrutement / RH",$L89="Scoring / accès au crédit",$L89="Éducation / formation",$L89="Infrastructure critique",$L89="Décision sur un client ou un tiers",$L89="Autre / à vérifier"),"Domaine sensible ou décision sur une personne à examiner. ","")&amp;IF($K89="À déterminer","Rôle à clarifier. ","")&amp;IF(OR($H89="Envoyer à l'extérieur",$H89="Supprimer",$H89="Payer / engager l'entreprise",$H89="Plusieurs de ces actions",$H89="Ne sait pas"),"Actions critiques possibles sans validation à revoir. ","")&amp;IF(OR($I89="Compte personnel d'un salarié",$I89="Compte administrateur",$I89="Ne sait pas"),"Droits trop larges : prévoir un compte dédié. ","")&amp;IF($J89="","Responsable à désigner. ","")&amp;IF(OR($E89="Un salarié directement",$E89="Ne sait pas"),"Mise en place hors circuit à régulariser. ","")&amp;IF(OR($N89="Jamais",$N89="Ne sait pas"),"Validation humaine à définir. ","")&amp;IF(OR($O89="Non",$O89="Ne sait pas"),"Procédure d'arrêt à prévoir. ","")&amp;IF(OR($P89="Non",$P89="Ne sait pas"),"Traçabilité à mettre en place. ","")&amp;IF($Q89="Non","Équipe à sensibiliser. ","")&amp;IF(OR($S89="Non",$S89="Ne sait pas"),"Information des personnes à prévoir. ",""))</f>
        <v/>
      </c>
      <c r="W89" s="14"/>
    </row>
    <row r="90" customFormat="false" ht="31.5" hidden="false" customHeight="true" outlineLevel="0" collapsed="false">
      <c r="A90" s="13" t="n">
        <v>85</v>
      </c>
      <c r="B90" s="14"/>
      <c r="C90" s="14"/>
      <c r="D90" s="14"/>
      <c r="E90" s="14"/>
      <c r="F90" s="14"/>
      <c r="G90" s="14"/>
      <c r="H90" s="14"/>
      <c r="I90" s="14"/>
      <c r="J90" s="14"/>
      <c r="K90" s="14"/>
      <c r="L90" s="14"/>
      <c r="M90" s="14"/>
      <c r="N90" s="14"/>
      <c r="O90" s="14"/>
      <c r="P90" s="14"/>
      <c r="Q90" s="14"/>
      <c r="R90" s="15"/>
      <c r="S90" s="14"/>
      <c r="T90" s="16" t="str">
        <f aca="false">IF($B90="","",IF(OR($L90="Recrutement / RH",$L90="Scoring / accès au crédit",$L90="Éducation / formation",$L90="Infrastructure critique",$L90="Décision sur un client ou un tiers",$L90="Autre / à vérifier"),1,0)+IF($K90="À déterminer",1,0)+IF(OR($H90="Envoyer à l'extérieur",$H90="Supprimer",$H90="Payer / engager l'entreprise",$H90="Plusieurs de ces actions",$H90="Ne sait pas"),1,0)+IF(OR($I90="Compte personnel d'un salarié",$I90="Compte administrateur",$I90="Ne sait pas"),1,0)+IF($J90="",1,0)+IF(OR($E90="Un salarié directement",$E90="Ne sait pas"),1,0)+IF(OR($N90="Jamais",$N90="Ne sait pas"),1,0)+IF(OR($O90="Non",$O90="Ne sait pas"),1,0)+IF(OR($P90="Non",$P90="Ne sait pas"),1,0)+IF($Q90="Non",1,0)+IF(OR($S90="Non",$S90="Ne sait pas"),1,0))</f>
        <v/>
      </c>
      <c r="U90" s="17" t="str">
        <f aca="false">IF($B90="","",IF($T90&gt;=3,"Prioritaire",IF($T90&gt;=1,"À compléter","Documenté")))</f>
        <v/>
      </c>
      <c r="V90" s="17" t="str">
        <f aca="false">IF($B90="","",IF(OR($L90="Recrutement / RH",$L90="Scoring / accès au crédit",$L90="Éducation / formation",$L90="Infrastructure critique",$L90="Décision sur un client ou un tiers",$L90="Autre / à vérifier"),"Domaine sensible ou décision sur une personne à examiner. ","")&amp;IF($K90="À déterminer","Rôle à clarifier. ","")&amp;IF(OR($H90="Envoyer à l'extérieur",$H90="Supprimer",$H90="Payer / engager l'entreprise",$H90="Plusieurs de ces actions",$H90="Ne sait pas"),"Actions critiques possibles sans validation à revoir. ","")&amp;IF(OR($I90="Compte personnel d'un salarié",$I90="Compte administrateur",$I90="Ne sait pas"),"Droits trop larges : prévoir un compte dédié. ","")&amp;IF($J90="","Responsable à désigner. ","")&amp;IF(OR($E90="Un salarié directement",$E90="Ne sait pas"),"Mise en place hors circuit à régulariser. ","")&amp;IF(OR($N90="Jamais",$N90="Ne sait pas"),"Validation humaine à définir. ","")&amp;IF(OR($O90="Non",$O90="Ne sait pas"),"Procédure d'arrêt à prévoir. ","")&amp;IF(OR($P90="Non",$P90="Ne sait pas"),"Traçabilité à mettre en place. ","")&amp;IF($Q90="Non","Équipe à sensibiliser. ","")&amp;IF(OR($S90="Non",$S90="Ne sait pas"),"Information des personnes à prévoir. ",""))</f>
        <v/>
      </c>
      <c r="W90" s="14"/>
    </row>
    <row r="91" customFormat="false" ht="31.5" hidden="false" customHeight="true" outlineLevel="0" collapsed="false">
      <c r="A91" s="13" t="n">
        <v>86</v>
      </c>
      <c r="B91" s="14"/>
      <c r="C91" s="14"/>
      <c r="D91" s="14"/>
      <c r="E91" s="14"/>
      <c r="F91" s="14"/>
      <c r="G91" s="14"/>
      <c r="H91" s="14"/>
      <c r="I91" s="14"/>
      <c r="J91" s="14"/>
      <c r="K91" s="14"/>
      <c r="L91" s="14"/>
      <c r="M91" s="14"/>
      <c r="N91" s="14"/>
      <c r="O91" s="14"/>
      <c r="P91" s="14"/>
      <c r="Q91" s="14"/>
      <c r="R91" s="15"/>
      <c r="S91" s="14"/>
      <c r="T91" s="16" t="str">
        <f aca="false">IF($B91="","",IF(OR($L91="Recrutement / RH",$L91="Scoring / accès au crédit",$L91="Éducation / formation",$L91="Infrastructure critique",$L91="Décision sur un client ou un tiers",$L91="Autre / à vérifier"),1,0)+IF($K91="À déterminer",1,0)+IF(OR($H91="Envoyer à l'extérieur",$H91="Supprimer",$H91="Payer / engager l'entreprise",$H91="Plusieurs de ces actions",$H91="Ne sait pas"),1,0)+IF(OR($I91="Compte personnel d'un salarié",$I91="Compte administrateur",$I91="Ne sait pas"),1,0)+IF($J91="",1,0)+IF(OR($E91="Un salarié directement",$E91="Ne sait pas"),1,0)+IF(OR($N91="Jamais",$N91="Ne sait pas"),1,0)+IF(OR($O91="Non",$O91="Ne sait pas"),1,0)+IF(OR($P91="Non",$P91="Ne sait pas"),1,0)+IF($Q91="Non",1,0)+IF(OR($S91="Non",$S91="Ne sait pas"),1,0))</f>
        <v/>
      </c>
      <c r="U91" s="17" t="str">
        <f aca="false">IF($B91="","",IF($T91&gt;=3,"Prioritaire",IF($T91&gt;=1,"À compléter","Documenté")))</f>
        <v/>
      </c>
      <c r="V91" s="17" t="str">
        <f aca="false">IF($B91="","",IF(OR($L91="Recrutement / RH",$L91="Scoring / accès au crédit",$L91="Éducation / formation",$L91="Infrastructure critique",$L91="Décision sur un client ou un tiers",$L91="Autre / à vérifier"),"Domaine sensible ou décision sur une personne à examiner. ","")&amp;IF($K91="À déterminer","Rôle à clarifier. ","")&amp;IF(OR($H91="Envoyer à l'extérieur",$H91="Supprimer",$H91="Payer / engager l'entreprise",$H91="Plusieurs de ces actions",$H91="Ne sait pas"),"Actions critiques possibles sans validation à revoir. ","")&amp;IF(OR($I91="Compte personnel d'un salarié",$I91="Compte administrateur",$I91="Ne sait pas"),"Droits trop larges : prévoir un compte dédié. ","")&amp;IF($J91="","Responsable à désigner. ","")&amp;IF(OR($E91="Un salarié directement",$E91="Ne sait pas"),"Mise en place hors circuit à régulariser. ","")&amp;IF(OR($N91="Jamais",$N91="Ne sait pas"),"Validation humaine à définir. ","")&amp;IF(OR($O91="Non",$O91="Ne sait pas"),"Procédure d'arrêt à prévoir. ","")&amp;IF(OR($P91="Non",$P91="Ne sait pas"),"Traçabilité à mettre en place. ","")&amp;IF($Q91="Non","Équipe à sensibiliser. ","")&amp;IF(OR($S91="Non",$S91="Ne sait pas"),"Information des personnes à prévoir. ",""))</f>
        <v/>
      </c>
      <c r="W91" s="14"/>
    </row>
    <row r="92" customFormat="false" ht="31.5" hidden="false" customHeight="true" outlineLevel="0" collapsed="false">
      <c r="A92" s="13" t="n">
        <v>87</v>
      </c>
      <c r="B92" s="14"/>
      <c r="C92" s="14"/>
      <c r="D92" s="14"/>
      <c r="E92" s="14"/>
      <c r="F92" s="14"/>
      <c r="G92" s="14"/>
      <c r="H92" s="14"/>
      <c r="I92" s="14"/>
      <c r="J92" s="14"/>
      <c r="K92" s="14"/>
      <c r="L92" s="14"/>
      <c r="M92" s="14"/>
      <c r="N92" s="14"/>
      <c r="O92" s="14"/>
      <c r="P92" s="14"/>
      <c r="Q92" s="14"/>
      <c r="R92" s="15"/>
      <c r="S92" s="14"/>
      <c r="T92" s="16" t="str">
        <f aca="false">IF($B92="","",IF(OR($L92="Recrutement / RH",$L92="Scoring / accès au crédit",$L92="Éducation / formation",$L92="Infrastructure critique",$L92="Décision sur un client ou un tiers",$L92="Autre / à vérifier"),1,0)+IF($K92="À déterminer",1,0)+IF(OR($H92="Envoyer à l'extérieur",$H92="Supprimer",$H92="Payer / engager l'entreprise",$H92="Plusieurs de ces actions",$H92="Ne sait pas"),1,0)+IF(OR($I92="Compte personnel d'un salarié",$I92="Compte administrateur",$I92="Ne sait pas"),1,0)+IF($J92="",1,0)+IF(OR($E92="Un salarié directement",$E92="Ne sait pas"),1,0)+IF(OR($N92="Jamais",$N92="Ne sait pas"),1,0)+IF(OR($O92="Non",$O92="Ne sait pas"),1,0)+IF(OR($P92="Non",$P92="Ne sait pas"),1,0)+IF($Q92="Non",1,0)+IF(OR($S92="Non",$S92="Ne sait pas"),1,0))</f>
        <v/>
      </c>
      <c r="U92" s="17" t="str">
        <f aca="false">IF($B92="","",IF($T92&gt;=3,"Prioritaire",IF($T92&gt;=1,"À compléter","Documenté")))</f>
        <v/>
      </c>
      <c r="V92" s="17" t="str">
        <f aca="false">IF($B92="","",IF(OR($L92="Recrutement / RH",$L92="Scoring / accès au crédit",$L92="Éducation / formation",$L92="Infrastructure critique",$L92="Décision sur un client ou un tiers",$L92="Autre / à vérifier"),"Domaine sensible ou décision sur une personne à examiner. ","")&amp;IF($K92="À déterminer","Rôle à clarifier. ","")&amp;IF(OR($H92="Envoyer à l'extérieur",$H92="Supprimer",$H92="Payer / engager l'entreprise",$H92="Plusieurs de ces actions",$H92="Ne sait pas"),"Actions critiques possibles sans validation à revoir. ","")&amp;IF(OR($I92="Compte personnel d'un salarié",$I92="Compte administrateur",$I92="Ne sait pas"),"Droits trop larges : prévoir un compte dédié. ","")&amp;IF($J92="","Responsable à désigner. ","")&amp;IF(OR($E92="Un salarié directement",$E92="Ne sait pas"),"Mise en place hors circuit à régulariser. ","")&amp;IF(OR($N92="Jamais",$N92="Ne sait pas"),"Validation humaine à définir. ","")&amp;IF(OR($O92="Non",$O92="Ne sait pas"),"Procédure d'arrêt à prévoir. ","")&amp;IF(OR($P92="Non",$P92="Ne sait pas"),"Traçabilité à mettre en place. ","")&amp;IF($Q92="Non","Équipe à sensibiliser. ","")&amp;IF(OR($S92="Non",$S92="Ne sait pas"),"Information des personnes à prévoir. ",""))</f>
        <v/>
      </c>
      <c r="W92" s="14"/>
    </row>
    <row r="93" customFormat="false" ht="31.5" hidden="false" customHeight="true" outlineLevel="0" collapsed="false">
      <c r="A93" s="13" t="n">
        <v>88</v>
      </c>
      <c r="B93" s="14"/>
      <c r="C93" s="14"/>
      <c r="D93" s="14"/>
      <c r="E93" s="14"/>
      <c r="F93" s="14"/>
      <c r="G93" s="14"/>
      <c r="H93" s="14"/>
      <c r="I93" s="14"/>
      <c r="J93" s="14"/>
      <c r="K93" s="14"/>
      <c r="L93" s="14"/>
      <c r="M93" s="14"/>
      <c r="N93" s="14"/>
      <c r="O93" s="14"/>
      <c r="P93" s="14"/>
      <c r="Q93" s="14"/>
      <c r="R93" s="15"/>
      <c r="S93" s="14"/>
      <c r="T93" s="16" t="str">
        <f aca="false">IF($B93="","",IF(OR($L93="Recrutement / RH",$L93="Scoring / accès au crédit",$L93="Éducation / formation",$L93="Infrastructure critique",$L93="Décision sur un client ou un tiers",$L93="Autre / à vérifier"),1,0)+IF($K93="À déterminer",1,0)+IF(OR($H93="Envoyer à l'extérieur",$H93="Supprimer",$H93="Payer / engager l'entreprise",$H93="Plusieurs de ces actions",$H93="Ne sait pas"),1,0)+IF(OR($I93="Compte personnel d'un salarié",$I93="Compte administrateur",$I93="Ne sait pas"),1,0)+IF($J93="",1,0)+IF(OR($E93="Un salarié directement",$E93="Ne sait pas"),1,0)+IF(OR($N93="Jamais",$N93="Ne sait pas"),1,0)+IF(OR($O93="Non",$O93="Ne sait pas"),1,0)+IF(OR($P93="Non",$P93="Ne sait pas"),1,0)+IF($Q93="Non",1,0)+IF(OR($S93="Non",$S93="Ne sait pas"),1,0))</f>
        <v/>
      </c>
      <c r="U93" s="17" t="str">
        <f aca="false">IF($B93="","",IF($T93&gt;=3,"Prioritaire",IF($T93&gt;=1,"À compléter","Documenté")))</f>
        <v/>
      </c>
      <c r="V93" s="17" t="str">
        <f aca="false">IF($B93="","",IF(OR($L93="Recrutement / RH",$L93="Scoring / accès au crédit",$L93="Éducation / formation",$L93="Infrastructure critique",$L93="Décision sur un client ou un tiers",$L93="Autre / à vérifier"),"Domaine sensible ou décision sur une personne à examiner. ","")&amp;IF($K93="À déterminer","Rôle à clarifier. ","")&amp;IF(OR($H93="Envoyer à l'extérieur",$H93="Supprimer",$H93="Payer / engager l'entreprise",$H93="Plusieurs de ces actions",$H93="Ne sait pas"),"Actions critiques possibles sans validation à revoir. ","")&amp;IF(OR($I93="Compte personnel d'un salarié",$I93="Compte administrateur",$I93="Ne sait pas"),"Droits trop larges : prévoir un compte dédié. ","")&amp;IF($J93="","Responsable à désigner. ","")&amp;IF(OR($E93="Un salarié directement",$E93="Ne sait pas"),"Mise en place hors circuit à régulariser. ","")&amp;IF(OR($N93="Jamais",$N93="Ne sait pas"),"Validation humaine à définir. ","")&amp;IF(OR($O93="Non",$O93="Ne sait pas"),"Procédure d'arrêt à prévoir. ","")&amp;IF(OR($P93="Non",$P93="Ne sait pas"),"Traçabilité à mettre en place. ","")&amp;IF($Q93="Non","Équipe à sensibiliser. ","")&amp;IF(OR($S93="Non",$S93="Ne sait pas"),"Information des personnes à prévoir. ",""))</f>
        <v/>
      </c>
      <c r="W93" s="14"/>
    </row>
    <row r="94" customFormat="false" ht="31.5" hidden="false" customHeight="true" outlineLevel="0" collapsed="false">
      <c r="A94" s="13" t="n">
        <v>89</v>
      </c>
      <c r="B94" s="14"/>
      <c r="C94" s="14"/>
      <c r="D94" s="14"/>
      <c r="E94" s="14"/>
      <c r="F94" s="14"/>
      <c r="G94" s="14"/>
      <c r="H94" s="14"/>
      <c r="I94" s="14"/>
      <c r="J94" s="14"/>
      <c r="K94" s="14"/>
      <c r="L94" s="14"/>
      <c r="M94" s="14"/>
      <c r="N94" s="14"/>
      <c r="O94" s="14"/>
      <c r="P94" s="14"/>
      <c r="Q94" s="14"/>
      <c r="R94" s="15"/>
      <c r="S94" s="14"/>
      <c r="T94" s="16" t="str">
        <f aca="false">IF($B94="","",IF(OR($L94="Recrutement / RH",$L94="Scoring / accès au crédit",$L94="Éducation / formation",$L94="Infrastructure critique",$L94="Décision sur un client ou un tiers",$L94="Autre / à vérifier"),1,0)+IF($K94="À déterminer",1,0)+IF(OR($H94="Envoyer à l'extérieur",$H94="Supprimer",$H94="Payer / engager l'entreprise",$H94="Plusieurs de ces actions",$H94="Ne sait pas"),1,0)+IF(OR($I94="Compte personnel d'un salarié",$I94="Compte administrateur",$I94="Ne sait pas"),1,0)+IF($J94="",1,0)+IF(OR($E94="Un salarié directement",$E94="Ne sait pas"),1,0)+IF(OR($N94="Jamais",$N94="Ne sait pas"),1,0)+IF(OR($O94="Non",$O94="Ne sait pas"),1,0)+IF(OR($P94="Non",$P94="Ne sait pas"),1,0)+IF($Q94="Non",1,0)+IF(OR($S94="Non",$S94="Ne sait pas"),1,0))</f>
        <v/>
      </c>
      <c r="U94" s="17" t="str">
        <f aca="false">IF($B94="","",IF($T94&gt;=3,"Prioritaire",IF($T94&gt;=1,"À compléter","Documenté")))</f>
        <v/>
      </c>
      <c r="V94" s="17" t="str">
        <f aca="false">IF($B94="","",IF(OR($L94="Recrutement / RH",$L94="Scoring / accès au crédit",$L94="Éducation / formation",$L94="Infrastructure critique",$L94="Décision sur un client ou un tiers",$L94="Autre / à vérifier"),"Domaine sensible ou décision sur une personne à examiner. ","")&amp;IF($K94="À déterminer","Rôle à clarifier. ","")&amp;IF(OR($H94="Envoyer à l'extérieur",$H94="Supprimer",$H94="Payer / engager l'entreprise",$H94="Plusieurs de ces actions",$H94="Ne sait pas"),"Actions critiques possibles sans validation à revoir. ","")&amp;IF(OR($I94="Compte personnel d'un salarié",$I94="Compte administrateur",$I94="Ne sait pas"),"Droits trop larges : prévoir un compte dédié. ","")&amp;IF($J94="","Responsable à désigner. ","")&amp;IF(OR($E94="Un salarié directement",$E94="Ne sait pas"),"Mise en place hors circuit à régulariser. ","")&amp;IF(OR($N94="Jamais",$N94="Ne sait pas"),"Validation humaine à définir. ","")&amp;IF(OR($O94="Non",$O94="Ne sait pas"),"Procédure d'arrêt à prévoir. ","")&amp;IF(OR($P94="Non",$P94="Ne sait pas"),"Traçabilité à mettre en place. ","")&amp;IF($Q94="Non","Équipe à sensibiliser. ","")&amp;IF(OR($S94="Non",$S94="Ne sait pas"),"Information des personnes à prévoir. ",""))</f>
        <v/>
      </c>
      <c r="W94" s="14"/>
    </row>
    <row r="95" customFormat="false" ht="31.5" hidden="false" customHeight="true" outlineLevel="0" collapsed="false">
      <c r="A95" s="13" t="n">
        <v>90</v>
      </c>
      <c r="B95" s="14"/>
      <c r="C95" s="14"/>
      <c r="D95" s="14"/>
      <c r="E95" s="14"/>
      <c r="F95" s="14"/>
      <c r="G95" s="14"/>
      <c r="H95" s="14"/>
      <c r="I95" s="14"/>
      <c r="J95" s="14"/>
      <c r="K95" s="14"/>
      <c r="L95" s="14"/>
      <c r="M95" s="14"/>
      <c r="N95" s="14"/>
      <c r="O95" s="14"/>
      <c r="P95" s="14"/>
      <c r="Q95" s="14"/>
      <c r="R95" s="15"/>
      <c r="S95" s="14"/>
      <c r="T95" s="16" t="str">
        <f aca="false">IF($B95="","",IF(OR($L95="Recrutement / RH",$L95="Scoring / accès au crédit",$L95="Éducation / formation",$L95="Infrastructure critique",$L95="Décision sur un client ou un tiers",$L95="Autre / à vérifier"),1,0)+IF($K95="À déterminer",1,0)+IF(OR($H95="Envoyer à l'extérieur",$H95="Supprimer",$H95="Payer / engager l'entreprise",$H95="Plusieurs de ces actions",$H95="Ne sait pas"),1,0)+IF(OR($I95="Compte personnel d'un salarié",$I95="Compte administrateur",$I95="Ne sait pas"),1,0)+IF($J95="",1,0)+IF(OR($E95="Un salarié directement",$E95="Ne sait pas"),1,0)+IF(OR($N95="Jamais",$N95="Ne sait pas"),1,0)+IF(OR($O95="Non",$O95="Ne sait pas"),1,0)+IF(OR($P95="Non",$P95="Ne sait pas"),1,0)+IF($Q95="Non",1,0)+IF(OR($S95="Non",$S95="Ne sait pas"),1,0))</f>
        <v/>
      </c>
      <c r="U95" s="17" t="str">
        <f aca="false">IF($B95="","",IF($T95&gt;=3,"Prioritaire",IF($T95&gt;=1,"À compléter","Documenté")))</f>
        <v/>
      </c>
      <c r="V95" s="17" t="str">
        <f aca="false">IF($B95="","",IF(OR($L95="Recrutement / RH",$L95="Scoring / accès au crédit",$L95="Éducation / formation",$L95="Infrastructure critique",$L95="Décision sur un client ou un tiers",$L95="Autre / à vérifier"),"Domaine sensible ou décision sur une personne à examiner. ","")&amp;IF($K95="À déterminer","Rôle à clarifier. ","")&amp;IF(OR($H95="Envoyer à l'extérieur",$H95="Supprimer",$H95="Payer / engager l'entreprise",$H95="Plusieurs de ces actions",$H95="Ne sait pas"),"Actions critiques possibles sans validation à revoir. ","")&amp;IF(OR($I95="Compte personnel d'un salarié",$I95="Compte administrateur",$I95="Ne sait pas"),"Droits trop larges : prévoir un compte dédié. ","")&amp;IF($J95="","Responsable à désigner. ","")&amp;IF(OR($E95="Un salarié directement",$E95="Ne sait pas"),"Mise en place hors circuit à régulariser. ","")&amp;IF(OR($N95="Jamais",$N95="Ne sait pas"),"Validation humaine à définir. ","")&amp;IF(OR($O95="Non",$O95="Ne sait pas"),"Procédure d'arrêt à prévoir. ","")&amp;IF(OR($P95="Non",$P95="Ne sait pas"),"Traçabilité à mettre en place. ","")&amp;IF($Q95="Non","Équipe à sensibiliser. ","")&amp;IF(OR($S95="Non",$S95="Ne sait pas"),"Information des personnes à prévoir. ",""))</f>
        <v/>
      </c>
      <c r="W95" s="14"/>
    </row>
    <row r="96" customFormat="false" ht="31.5" hidden="false" customHeight="true" outlineLevel="0" collapsed="false">
      <c r="A96" s="13" t="n">
        <v>91</v>
      </c>
      <c r="B96" s="14"/>
      <c r="C96" s="14"/>
      <c r="D96" s="14"/>
      <c r="E96" s="14"/>
      <c r="F96" s="14"/>
      <c r="G96" s="14"/>
      <c r="H96" s="14"/>
      <c r="I96" s="14"/>
      <c r="J96" s="14"/>
      <c r="K96" s="14"/>
      <c r="L96" s="14"/>
      <c r="M96" s="14"/>
      <c r="N96" s="14"/>
      <c r="O96" s="14"/>
      <c r="P96" s="14"/>
      <c r="Q96" s="14"/>
      <c r="R96" s="15"/>
      <c r="S96" s="14"/>
      <c r="T96" s="16" t="str">
        <f aca="false">IF($B96="","",IF(OR($L96="Recrutement / RH",$L96="Scoring / accès au crédit",$L96="Éducation / formation",$L96="Infrastructure critique",$L96="Décision sur un client ou un tiers",$L96="Autre / à vérifier"),1,0)+IF($K96="À déterminer",1,0)+IF(OR($H96="Envoyer à l'extérieur",$H96="Supprimer",$H96="Payer / engager l'entreprise",$H96="Plusieurs de ces actions",$H96="Ne sait pas"),1,0)+IF(OR($I96="Compte personnel d'un salarié",$I96="Compte administrateur",$I96="Ne sait pas"),1,0)+IF($J96="",1,0)+IF(OR($E96="Un salarié directement",$E96="Ne sait pas"),1,0)+IF(OR($N96="Jamais",$N96="Ne sait pas"),1,0)+IF(OR($O96="Non",$O96="Ne sait pas"),1,0)+IF(OR($P96="Non",$P96="Ne sait pas"),1,0)+IF($Q96="Non",1,0)+IF(OR($S96="Non",$S96="Ne sait pas"),1,0))</f>
        <v/>
      </c>
      <c r="U96" s="17" t="str">
        <f aca="false">IF($B96="","",IF($T96&gt;=3,"Prioritaire",IF($T96&gt;=1,"À compléter","Documenté")))</f>
        <v/>
      </c>
      <c r="V96" s="17" t="str">
        <f aca="false">IF($B96="","",IF(OR($L96="Recrutement / RH",$L96="Scoring / accès au crédit",$L96="Éducation / formation",$L96="Infrastructure critique",$L96="Décision sur un client ou un tiers",$L96="Autre / à vérifier"),"Domaine sensible ou décision sur une personne à examiner. ","")&amp;IF($K96="À déterminer","Rôle à clarifier. ","")&amp;IF(OR($H96="Envoyer à l'extérieur",$H96="Supprimer",$H96="Payer / engager l'entreprise",$H96="Plusieurs de ces actions",$H96="Ne sait pas"),"Actions critiques possibles sans validation à revoir. ","")&amp;IF(OR($I96="Compte personnel d'un salarié",$I96="Compte administrateur",$I96="Ne sait pas"),"Droits trop larges : prévoir un compte dédié. ","")&amp;IF($J96="","Responsable à désigner. ","")&amp;IF(OR($E96="Un salarié directement",$E96="Ne sait pas"),"Mise en place hors circuit à régulariser. ","")&amp;IF(OR($N96="Jamais",$N96="Ne sait pas"),"Validation humaine à définir. ","")&amp;IF(OR($O96="Non",$O96="Ne sait pas"),"Procédure d'arrêt à prévoir. ","")&amp;IF(OR($P96="Non",$P96="Ne sait pas"),"Traçabilité à mettre en place. ","")&amp;IF($Q96="Non","Équipe à sensibiliser. ","")&amp;IF(OR($S96="Non",$S96="Ne sait pas"),"Information des personnes à prévoir. ",""))</f>
        <v/>
      </c>
      <c r="W96" s="14"/>
    </row>
    <row r="97" customFormat="false" ht="31.5" hidden="false" customHeight="true" outlineLevel="0" collapsed="false">
      <c r="A97" s="13" t="n">
        <v>92</v>
      </c>
      <c r="B97" s="14"/>
      <c r="C97" s="14"/>
      <c r="D97" s="14"/>
      <c r="E97" s="14"/>
      <c r="F97" s="14"/>
      <c r="G97" s="14"/>
      <c r="H97" s="14"/>
      <c r="I97" s="14"/>
      <c r="J97" s="14"/>
      <c r="K97" s="14"/>
      <c r="L97" s="14"/>
      <c r="M97" s="14"/>
      <c r="N97" s="14"/>
      <c r="O97" s="14"/>
      <c r="P97" s="14"/>
      <c r="Q97" s="14"/>
      <c r="R97" s="15"/>
      <c r="S97" s="14"/>
      <c r="T97" s="16" t="str">
        <f aca="false">IF($B97="","",IF(OR($L97="Recrutement / RH",$L97="Scoring / accès au crédit",$L97="Éducation / formation",$L97="Infrastructure critique",$L97="Décision sur un client ou un tiers",$L97="Autre / à vérifier"),1,0)+IF($K97="À déterminer",1,0)+IF(OR($H97="Envoyer à l'extérieur",$H97="Supprimer",$H97="Payer / engager l'entreprise",$H97="Plusieurs de ces actions",$H97="Ne sait pas"),1,0)+IF(OR($I97="Compte personnel d'un salarié",$I97="Compte administrateur",$I97="Ne sait pas"),1,0)+IF($J97="",1,0)+IF(OR($E97="Un salarié directement",$E97="Ne sait pas"),1,0)+IF(OR($N97="Jamais",$N97="Ne sait pas"),1,0)+IF(OR($O97="Non",$O97="Ne sait pas"),1,0)+IF(OR($P97="Non",$P97="Ne sait pas"),1,0)+IF($Q97="Non",1,0)+IF(OR($S97="Non",$S97="Ne sait pas"),1,0))</f>
        <v/>
      </c>
      <c r="U97" s="17" t="str">
        <f aca="false">IF($B97="","",IF($T97&gt;=3,"Prioritaire",IF($T97&gt;=1,"À compléter","Documenté")))</f>
        <v/>
      </c>
      <c r="V97" s="17" t="str">
        <f aca="false">IF($B97="","",IF(OR($L97="Recrutement / RH",$L97="Scoring / accès au crédit",$L97="Éducation / formation",$L97="Infrastructure critique",$L97="Décision sur un client ou un tiers",$L97="Autre / à vérifier"),"Domaine sensible ou décision sur une personne à examiner. ","")&amp;IF($K97="À déterminer","Rôle à clarifier. ","")&amp;IF(OR($H97="Envoyer à l'extérieur",$H97="Supprimer",$H97="Payer / engager l'entreprise",$H97="Plusieurs de ces actions",$H97="Ne sait pas"),"Actions critiques possibles sans validation à revoir. ","")&amp;IF(OR($I97="Compte personnel d'un salarié",$I97="Compte administrateur",$I97="Ne sait pas"),"Droits trop larges : prévoir un compte dédié. ","")&amp;IF($J97="","Responsable à désigner. ","")&amp;IF(OR($E97="Un salarié directement",$E97="Ne sait pas"),"Mise en place hors circuit à régulariser. ","")&amp;IF(OR($N97="Jamais",$N97="Ne sait pas"),"Validation humaine à définir. ","")&amp;IF(OR($O97="Non",$O97="Ne sait pas"),"Procédure d'arrêt à prévoir. ","")&amp;IF(OR($P97="Non",$P97="Ne sait pas"),"Traçabilité à mettre en place. ","")&amp;IF($Q97="Non","Équipe à sensibiliser. ","")&amp;IF(OR($S97="Non",$S97="Ne sait pas"),"Information des personnes à prévoir. ",""))</f>
        <v/>
      </c>
      <c r="W97" s="14"/>
    </row>
    <row r="98" customFormat="false" ht="31.5" hidden="false" customHeight="true" outlineLevel="0" collapsed="false">
      <c r="A98" s="13" t="n">
        <v>93</v>
      </c>
      <c r="B98" s="14"/>
      <c r="C98" s="14"/>
      <c r="D98" s="14"/>
      <c r="E98" s="14"/>
      <c r="F98" s="14"/>
      <c r="G98" s="14"/>
      <c r="H98" s="14"/>
      <c r="I98" s="14"/>
      <c r="J98" s="14"/>
      <c r="K98" s="14"/>
      <c r="L98" s="14"/>
      <c r="M98" s="14"/>
      <c r="N98" s="14"/>
      <c r="O98" s="14"/>
      <c r="P98" s="14"/>
      <c r="Q98" s="14"/>
      <c r="R98" s="15"/>
      <c r="S98" s="14"/>
      <c r="T98" s="16" t="str">
        <f aca="false">IF($B98="","",IF(OR($L98="Recrutement / RH",$L98="Scoring / accès au crédit",$L98="Éducation / formation",$L98="Infrastructure critique",$L98="Décision sur un client ou un tiers",$L98="Autre / à vérifier"),1,0)+IF($K98="À déterminer",1,0)+IF(OR($H98="Envoyer à l'extérieur",$H98="Supprimer",$H98="Payer / engager l'entreprise",$H98="Plusieurs de ces actions",$H98="Ne sait pas"),1,0)+IF(OR($I98="Compte personnel d'un salarié",$I98="Compte administrateur",$I98="Ne sait pas"),1,0)+IF($J98="",1,0)+IF(OR($E98="Un salarié directement",$E98="Ne sait pas"),1,0)+IF(OR($N98="Jamais",$N98="Ne sait pas"),1,0)+IF(OR($O98="Non",$O98="Ne sait pas"),1,0)+IF(OR($P98="Non",$P98="Ne sait pas"),1,0)+IF($Q98="Non",1,0)+IF(OR($S98="Non",$S98="Ne sait pas"),1,0))</f>
        <v/>
      </c>
      <c r="U98" s="17" t="str">
        <f aca="false">IF($B98="","",IF($T98&gt;=3,"Prioritaire",IF($T98&gt;=1,"À compléter","Documenté")))</f>
        <v/>
      </c>
      <c r="V98" s="17" t="str">
        <f aca="false">IF($B98="","",IF(OR($L98="Recrutement / RH",$L98="Scoring / accès au crédit",$L98="Éducation / formation",$L98="Infrastructure critique",$L98="Décision sur un client ou un tiers",$L98="Autre / à vérifier"),"Domaine sensible ou décision sur une personne à examiner. ","")&amp;IF($K98="À déterminer","Rôle à clarifier. ","")&amp;IF(OR($H98="Envoyer à l'extérieur",$H98="Supprimer",$H98="Payer / engager l'entreprise",$H98="Plusieurs de ces actions",$H98="Ne sait pas"),"Actions critiques possibles sans validation à revoir. ","")&amp;IF(OR($I98="Compte personnel d'un salarié",$I98="Compte administrateur",$I98="Ne sait pas"),"Droits trop larges : prévoir un compte dédié. ","")&amp;IF($J98="","Responsable à désigner. ","")&amp;IF(OR($E98="Un salarié directement",$E98="Ne sait pas"),"Mise en place hors circuit à régulariser. ","")&amp;IF(OR($N98="Jamais",$N98="Ne sait pas"),"Validation humaine à définir. ","")&amp;IF(OR($O98="Non",$O98="Ne sait pas"),"Procédure d'arrêt à prévoir. ","")&amp;IF(OR($P98="Non",$P98="Ne sait pas"),"Traçabilité à mettre en place. ","")&amp;IF($Q98="Non","Équipe à sensibiliser. ","")&amp;IF(OR($S98="Non",$S98="Ne sait pas"),"Information des personnes à prévoir. ",""))</f>
        <v/>
      </c>
      <c r="W98" s="14"/>
    </row>
    <row r="99" customFormat="false" ht="31.5" hidden="false" customHeight="true" outlineLevel="0" collapsed="false">
      <c r="A99" s="13" t="n">
        <v>94</v>
      </c>
      <c r="B99" s="14"/>
      <c r="C99" s="14"/>
      <c r="D99" s="14"/>
      <c r="E99" s="14"/>
      <c r="F99" s="14"/>
      <c r="G99" s="14"/>
      <c r="H99" s="14"/>
      <c r="I99" s="14"/>
      <c r="J99" s="14"/>
      <c r="K99" s="14"/>
      <c r="L99" s="14"/>
      <c r="M99" s="14"/>
      <c r="N99" s="14"/>
      <c r="O99" s="14"/>
      <c r="P99" s="14"/>
      <c r="Q99" s="14"/>
      <c r="R99" s="15"/>
      <c r="S99" s="14"/>
      <c r="T99" s="16" t="str">
        <f aca="false">IF($B99="","",IF(OR($L99="Recrutement / RH",$L99="Scoring / accès au crédit",$L99="Éducation / formation",$L99="Infrastructure critique",$L99="Décision sur un client ou un tiers",$L99="Autre / à vérifier"),1,0)+IF($K99="À déterminer",1,0)+IF(OR($H99="Envoyer à l'extérieur",$H99="Supprimer",$H99="Payer / engager l'entreprise",$H99="Plusieurs de ces actions",$H99="Ne sait pas"),1,0)+IF(OR($I99="Compte personnel d'un salarié",$I99="Compte administrateur",$I99="Ne sait pas"),1,0)+IF($J99="",1,0)+IF(OR($E99="Un salarié directement",$E99="Ne sait pas"),1,0)+IF(OR($N99="Jamais",$N99="Ne sait pas"),1,0)+IF(OR($O99="Non",$O99="Ne sait pas"),1,0)+IF(OR($P99="Non",$P99="Ne sait pas"),1,0)+IF($Q99="Non",1,0)+IF(OR($S99="Non",$S99="Ne sait pas"),1,0))</f>
        <v/>
      </c>
      <c r="U99" s="17" t="str">
        <f aca="false">IF($B99="","",IF($T99&gt;=3,"Prioritaire",IF($T99&gt;=1,"À compléter","Documenté")))</f>
        <v/>
      </c>
      <c r="V99" s="17" t="str">
        <f aca="false">IF($B99="","",IF(OR($L99="Recrutement / RH",$L99="Scoring / accès au crédit",$L99="Éducation / formation",$L99="Infrastructure critique",$L99="Décision sur un client ou un tiers",$L99="Autre / à vérifier"),"Domaine sensible ou décision sur une personne à examiner. ","")&amp;IF($K99="À déterminer","Rôle à clarifier. ","")&amp;IF(OR($H99="Envoyer à l'extérieur",$H99="Supprimer",$H99="Payer / engager l'entreprise",$H99="Plusieurs de ces actions",$H99="Ne sait pas"),"Actions critiques possibles sans validation à revoir. ","")&amp;IF(OR($I99="Compte personnel d'un salarié",$I99="Compte administrateur",$I99="Ne sait pas"),"Droits trop larges : prévoir un compte dédié. ","")&amp;IF($J99="","Responsable à désigner. ","")&amp;IF(OR($E99="Un salarié directement",$E99="Ne sait pas"),"Mise en place hors circuit à régulariser. ","")&amp;IF(OR($N99="Jamais",$N99="Ne sait pas"),"Validation humaine à définir. ","")&amp;IF(OR($O99="Non",$O99="Ne sait pas"),"Procédure d'arrêt à prévoir. ","")&amp;IF(OR($P99="Non",$P99="Ne sait pas"),"Traçabilité à mettre en place. ","")&amp;IF($Q99="Non","Équipe à sensibiliser. ","")&amp;IF(OR($S99="Non",$S99="Ne sait pas"),"Information des personnes à prévoir. ",""))</f>
        <v/>
      </c>
      <c r="W99" s="14"/>
    </row>
    <row r="100" customFormat="false" ht="31.5" hidden="false" customHeight="true" outlineLevel="0" collapsed="false">
      <c r="A100" s="13" t="n">
        <v>95</v>
      </c>
      <c r="B100" s="14"/>
      <c r="C100" s="14"/>
      <c r="D100" s="14"/>
      <c r="E100" s="14"/>
      <c r="F100" s="14"/>
      <c r="G100" s="14"/>
      <c r="H100" s="14"/>
      <c r="I100" s="14"/>
      <c r="J100" s="14"/>
      <c r="K100" s="14"/>
      <c r="L100" s="14"/>
      <c r="M100" s="14"/>
      <c r="N100" s="14"/>
      <c r="O100" s="14"/>
      <c r="P100" s="14"/>
      <c r="Q100" s="14"/>
      <c r="R100" s="15"/>
      <c r="S100" s="14"/>
      <c r="T100" s="16" t="str">
        <f aca="false">IF($B100="","",IF(OR($L100="Recrutement / RH",$L100="Scoring / accès au crédit",$L100="Éducation / formation",$L100="Infrastructure critique",$L100="Décision sur un client ou un tiers",$L100="Autre / à vérifier"),1,0)+IF($K100="À déterminer",1,0)+IF(OR($H100="Envoyer à l'extérieur",$H100="Supprimer",$H100="Payer / engager l'entreprise",$H100="Plusieurs de ces actions",$H100="Ne sait pas"),1,0)+IF(OR($I100="Compte personnel d'un salarié",$I100="Compte administrateur",$I100="Ne sait pas"),1,0)+IF($J100="",1,0)+IF(OR($E100="Un salarié directement",$E100="Ne sait pas"),1,0)+IF(OR($N100="Jamais",$N100="Ne sait pas"),1,0)+IF(OR($O100="Non",$O100="Ne sait pas"),1,0)+IF(OR($P100="Non",$P100="Ne sait pas"),1,0)+IF($Q100="Non",1,0)+IF(OR($S100="Non",$S100="Ne sait pas"),1,0))</f>
        <v/>
      </c>
      <c r="U100" s="17" t="str">
        <f aca="false">IF($B100="","",IF($T100&gt;=3,"Prioritaire",IF($T100&gt;=1,"À compléter","Documenté")))</f>
        <v/>
      </c>
      <c r="V100" s="17" t="str">
        <f aca="false">IF($B100="","",IF(OR($L100="Recrutement / RH",$L100="Scoring / accès au crédit",$L100="Éducation / formation",$L100="Infrastructure critique",$L100="Décision sur un client ou un tiers",$L100="Autre / à vérifier"),"Domaine sensible ou décision sur une personne à examiner. ","")&amp;IF($K100="À déterminer","Rôle à clarifier. ","")&amp;IF(OR($H100="Envoyer à l'extérieur",$H100="Supprimer",$H100="Payer / engager l'entreprise",$H100="Plusieurs de ces actions",$H100="Ne sait pas"),"Actions critiques possibles sans validation à revoir. ","")&amp;IF(OR($I100="Compte personnel d'un salarié",$I100="Compte administrateur",$I100="Ne sait pas"),"Droits trop larges : prévoir un compte dédié. ","")&amp;IF($J100="","Responsable à désigner. ","")&amp;IF(OR($E100="Un salarié directement",$E100="Ne sait pas"),"Mise en place hors circuit à régulariser. ","")&amp;IF(OR($N100="Jamais",$N100="Ne sait pas"),"Validation humaine à définir. ","")&amp;IF(OR($O100="Non",$O100="Ne sait pas"),"Procédure d'arrêt à prévoir. ","")&amp;IF(OR($P100="Non",$P100="Ne sait pas"),"Traçabilité à mettre en place. ","")&amp;IF($Q100="Non","Équipe à sensibiliser. ","")&amp;IF(OR($S100="Non",$S100="Ne sait pas"),"Information des personnes à prévoir. ",""))</f>
        <v/>
      </c>
      <c r="W100" s="14"/>
    </row>
    <row r="101" customFormat="false" ht="31.5" hidden="false" customHeight="true" outlineLevel="0" collapsed="false">
      <c r="A101" s="13" t="n">
        <v>96</v>
      </c>
      <c r="B101" s="14"/>
      <c r="C101" s="14"/>
      <c r="D101" s="14"/>
      <c r="E101" s="14"/>
      <c r="F101" s="14"/>
      <c r="G101" s="14"/>
      <c r="H101" s="14"/>
      <c r="I101" s="14"/>
      <c r="J101" s="14"/>
      <c r="K101" s="14"/>
      <c r="L101" s="14"/>
      <c r="M101" s="14"/>
      <c r="N101" s="14"/>
      <c r="O101" s="14"/>
      <c r="P101" s="14"/>
      <c r="Q101" s="14"/>
      <c r="R101" s="15"/>
      <c r="S101" s="14"/>
      <c r="T101" s="16" t="str">
        <f aca="false">IF($B101="","",IF(OR($L101="Recrutement / RH",$L101="Scoring / accès au crédit",$L101="Éducation / formation",$L101="Infrastructure critique",$L101="Décision sur un client ou un tiers",$L101="Autre / à vérifier"),1,0)+IF($K101="À déterminer",1,0)+IF(OR($H101="Envoyer à l'extérieur",$H101="Supprimer",$H101="Payer / engager l'entreprise",$H101="Plusieurs de ces actions",$H101="Ne sait pas"),1,0)+IF(OR($I101="Compte personnel d'un salarié",$I101="Compte administrateur",$I101="Ne sait pas"),1,0)+IF($J101="",1,0)+IF(OR($E101="Un salarié directement",$E101="Ne sait pas"),1,0)+IF(OR($N101="Jamais",$N101="Ne sait pas"),1,0)+IF(OR($O101="Non",$O101="Ne sait pas"),1,0)+IF(OR($P101="Non",$P101="Ne sait pas"),1,0)+IF($Q101="Non",1,0)+IF(OR($S101="Non",$S101="Ne sait pas"),1,0))</f>
        <v/>
      </c>
      <c r="U101" s="17" t="str">
        <f aca="false">IF($B101="","",IF($T101&gt;=3,"Prioritaire",IF($T101&gt;=1,"À compléter","Documenté")))</f>
        <v/>
      </c>
      <c r="V101" s="17" t="str">
        <f aca="false">IF($B101="","",IF(OR($L101="Recrutement / RH",$L101="Scoring / accès au crédit",$L101="Éducation / formation",$L101="Infrastructure critique",$L101="Décision sur un client ou un tiers",$L101="Autre / à vérifier"),"Domaine sensible ou décision sur une personne à examiner. ","")&amp;IF($K101="À déterminer","Rôle à clarifier. ","")&amp;IF(OR($H101="Envoyer à l'extérieur",$H101="Supprimer",$H101="Payer / engager l'entreprise",$H101="Plusieurs de ces actions",$H101="Ne sait pas"),"Actions critiques possibles sans validation à revoir. ","")&amp;IF(OR($I101="Compte personnel d'un salarié",$I101="Compte administrateur",$I101="Ne sait pas"),"Droits trop larges : prévoir un compte dédié. ","")&amp;IF($J101="","Responsable à désigner. ","")&amp;IF(OR($E101="Un salarié directement",$E101="Ne sait pas"),"Mise en place hors circuit à régulariser. ","")&amp;IF(OR($N101="Jamais",$N101="Ne sait pas"),"Validation humaine à définir. ","")&amp;IF(OR($O101="Non",$O101="Ne sait pas"),"Procédure d'arrêt à prévoir. ","")&amp;IF(OR($P101="Non",$P101="Ne sait pas"),"Traçabilité à mettre en place. ","")&amp;IF($Q101="Non","Équipe à sensibiliser. ","")&amp;IF(OR($S101="Non",$S101="Ne sait pas"),"Information des personnes à prévoir. ",""))</f>
        <v/>
      </c>
      <c r="W101" s="14"/>
    </row>
    <row r="102" customFormat="false" ht="31.5" hidden="false" customHeight="true" outlineLevel="0" collapsed="false">
      <c r="A102" s="13" t="n">
        <v>97</v>
      </c>
      <c r="B102" s="14"/>
      <c r="C102" s="14"/>
      <c r="D102" s="14"/>
      <c r="E102" s="14"/>
      <c r="F102" s="14"/>
      <c r="G102" s="14"/>
      <c r="H102" s="14"/>
      <c r="I102" s="14"/>
      <c r="J102" s="14"/>
      <c r="K102" s="14"/>
      <c r="L102" s="14"/>
      <c r="M102" s="14"/>
      <c r="N102" s="14"/>
      <c r="O102" s="14"/>
      <c r="P102" s="14"/>
      <c r="Q102" s="14"/>
      <c r="R102" s="15"/>
      <c r="S102" s="14"/>
      <c r="T102" s="16" t="str">
        <f aca="false">IF($B102="","",IF(OR($L102="Recrutement / RH",$L102="Scoring / accès au crédit",$L102="Éducation / formation",$L102="Infrastructure critique",$L102="Décision sur un client ou un tiers",$L102="Autre / à vérifier"),1,0)+IF($K102="À déterminer",1,0)+IF(OR($H102="Envoyer à l'extérieur",$H102="Supprimer",$H102="Payer / engager l'entreprise",$H102="Plusieurs de ces actions",$H102="Ne sait pas"),1,0)+IF(OR($I102="Compte personnel d'un salarié",$I102="Compte administrateur",$I102="Ne sait pas"),1,0)+IF($J102="",1,0)+IF(OR($E102="Un salarié directement",$E102="Ne sait pas"),1,0)+IF(OR($N102="Jamais",$N102="Ne sait pas"),1,0)+IF(OR($O102="Non",$O102="Ne sait pas"),1,0)+IF(OR($P102="Non",$P102="Ne sait pas"),1,0)+IF($Q102="Non",1,0)+IF(OR($S102="Non",$S102="Ne sait pas"),1,0))</f>
        <v/>
      </c>
      <c r="U102" s="17" t="str">
        <f aca="false">IF($B102="","",IF($T102&gt;=3,"Prioritaire",IF($T102&gt;=1,"À compléter","Documenté")))</f>
        <v/>
      </c>
      <c r="V102" s="17" t="str">
        <f aca="false">IF($B102="","",IF(OR($L102="Recrutement / RH",$L102="Scoring / accès au crédit",$L102="Éducation / formation",$L102="Infrastructure critique",$L102="Décision sur un client ou un tiers",$L102="Autre / à vérifier"),"Domaine sensible ou décision sur une personne à examiner. ","")&amp;IF($K102="À déterminer","Rôle à clarifier. ","")&amp;IF(OR($H102="Envoyer à l'extérieur",$H102="Supprimer",$H102="Payer / engager l'entreprise",$H102="Plusieurs de ces actions",$H102="Ne sait pas"),"Actions critiques possibles sans validation à revoir. ","")&amp;IF(OR($I102="Compte personnel d'un salarié",$I102="Compte administrateur",$I102="Ne sait pas"),"Droits trop larges : prévoir un compte dédié. ","")&amp;IF($J102="","Responsable à désigner. ","")&amp;IF(OR($E102="Un salarié directement",$E102="Ne sait pas"),"Mise en place hors circuit à régulariser. ","")&amp;IF(OR($N102="Jamais",$N102="Ne sait pas"),"Validation humaine à définir. ","")&amp;IF(OR($O102="Non",$O102="Ne sait pas"),"Procédure d'arrêt à prévoir. ","")&amp;IF(OR($P102="Non",$P102="Ne sait pas"),"Traçabilité à mettre en place. ","")&amp;IF($Q102="Non","Équipe à sensibiliser. ","")&amp;IF(OR($S102="Non",$S102="Ne sait pas"),"Information des personnes à prévoir. ",""))</f>
        <v/>
      </c>
      <c r="W102" s="14"/>
    </row>
    <row r="103" customFormat="false" ht="31.5" hidden="false" customHeight="true" outlineLevel="0" collapsed="false">
      <c r="A103" s="13" t="n">
        <v>98</v>
      </c>
      <c r="B103" s="14"/>
      <c r="C103" s="14"/>
      <c r="D103" s="14"/>
      <c r="E103" s="14"/>
      <c r="F103" s="14"/>
      <c r="G103" s="14"/>
      <c r="H103" s="14"/>
      <c r="I103" s="14"/>
      <c r="J103" s="14"/>
      <c r="K103" s="14"/>
      <c r="L103" s="14"/>
      <c r="M103" s="14"/>
      <c r="N103" s="14"/>
      <c r="O103" s="14"/>
      <c r="P103" s="14"/>
      <c r="Q103" s="14"/>
      <c r="R103" s="15"/>
      <c r="S103" s="14"/>
      <c r="T103" s="16" t="str">
        <f aca="false">IF($B103="","",IF(OR($L103="Recrutement / RH",$L103="Scoring / accès au crédit",$L103="Éducation / formation",$L103="Infrastructure critique",$L103="Décision sur un client ou un tiers",$L103="Autre / à vérifier"),1,0)+IF($K103="À déterminer",1,0)+IF(OR($H103="Envoyer à l'extérieur",$H103="Supprimer",$H103="Payer / engager l'entreprise",$H103="Plusieurs de ces actions",$H103="Ne sait pas"),1,0)+IF(OR($I103="Compte personnel d'un salarié",$I103="Compte administrateur",$I103="Ne sait pas"),1,0)+IF($J103="",1,0)+IF(OR($E103="Un salarié directement",$E103="Ne sait pas"),1,0)+IF(OR($N103="Jamais",$N103="Ne sait pas"),1,0)+IF(OR($O103="Non",$O103="Ne sait pas"),1,0)+IF(OR($P103="Non",$P103="Ne sait pas"),1,0)+IF($Q103="Non",1,0)+IF(OR($S103="Non",$S103="Ne sait pas"),1,0))</f>
        <v/>
      </c>
      <c r="U103" s="17" t="str">
        <f aca="false">IF($B103="","",IF($T103&gt;=3,"Prioritaire",IF($T103&gt;=1,"À compléter","Documenté")))</f>
        <v/>
      </c>
      <c r="V103" s="17" t="str">
        <f aca="false">IF($B103="","",IF(OR($L103="Recrutement / RH",$L103="Scoring / accès au crédit",$L103="Éducation / formation",$L103="Infrastructure critique",$L103="Décision sur un client ou un tiers",$L103="Autre / à vérifier"),"Domaine sensible ou décision sur une personne à examiner. ","")&amp;IF($K103="À déterminer","Rôle à clarifier. ","")&amp;IF(OR($H103="Envoyer à l'extérieur",$H103="Supprimer",$H103="Payer / engager l'entreprise",$H103="Plusieurs de ces actions",$H103="Ne sait pas"),"Actions critiques possibles sans validation à revoir. ","")&amp;IF(OR($I103="Compte personnel d'un salarié",$I103="Compte administrateur",$I103="Ne sait pas"),"Droits trop larges : prévoir un compte dédié. ","")&amp;IF($J103="","Responsable à désigner. ","")&amp;IF(OR($E103="Un salarié directement",$E103="Ne sait pas"),"Mise en place hors circuit à régulariser. ","")&amp;IF(OR($N103="Jamais",$N103="Ne sait pas"),"Validation humaine à définir. ","")&amp;IF(OR($O103="Non",$O103="Ne sait pas"),"Procédure d'arrêt à prévoir. ","")&amp;IF(OR($P103="Non",$P103="Ne sait pas"),"Traçabilité à mettre en place. ","")&amp;IF($Q103="Non","Équipe à sensibiliser. ","")&amp;IF(OR($S103="Non",$S103="Ne sait pas"),"Information des personnes à prévoir. ",""))</f>
        <v/>
      </c>
      <c r="W103" s="14"/>
    </row>
    <row r="104" customFormat="false" ht="31.5" hidden="false" customHeight="true" outlineLevel="0" collapsed="false">
      <c r="A104" s="13" t="n">
        <v>99</v>
      </c>
      <c r="B104" s="14"/>
      <c r="C104" s="14"/>
      <c r="D104" s="14"/>
      <c r="E104" s="14"/>
      <c r="F104" s="14"/>
      <c r="G104" s="14"/>
      <c r="H104" s="14"/>
      <c r="I104" s="14"/>
      <c r="J104" s="14"/>
      <c r="K104" s="14"/>
      <c r="L104" s="14"/>
      <c r="M104" s="14"/>
      <c r="N104" s="14"/>
      <c r="O104" s="14"/>
      <c r="P104" s="14"/>
      <c r="Q104" s="14"/>
      <c r="R104" s="15"/>
      <c r="S104" s="14"/>
      <c r="T104" s="16" t="str">
        <f aca="false">IF($B104="","",IF(OR($L104="Recrutement / RH",$L104="Scoring / accès au crédit",$L104="Éducation / formation",$L104="Infrastructure critique",$L104="Décision sur un client ou un tiers",$L104="Autre / à vérifier"),1,0)+IF($K104="À déterminer",1,0)+IF(OR($H104="Envoyer à l'extérieur",$H104="Supprimer",$H104="Payer / engager l'entreprise",$H104="Plusieurs de ces actions",$H104="Ne sait pas"),1,0)+IF(OR($I104="Compte personnel d'un salarié",$I104="Compte administrateur",$I104="Ne sait pas"),1,0)+IF($J104="",1,0)+IF(OR($E104="Un salarié directement",$E104="Ne sait pas"),1,0)+IF(OR($N104="Jamais",$N104="Ne sait pas"),1,0)+IF(OR($O104="Non",$O104="Ne sait pas"),1,0)+IF(OR($P104="Non",$P104="Ne sait pas"),1,0)+IF($Q104="Non",1,0)+IF(OR($S104="Non",$S104="Ne sait pas"),1,0))</f>
        <v/>
      </c>
      <c r="U104" s="17" t="str">
        <f aca="false">IF($B104="","",IF($T104&gt;=3,"Prioritaire",IF($T104&gt;=1,"À compléter","Documenté")))</f>
        <v/>
      </c>
      <c r="V104" s="17" t="str">
        <f aca="false">IF($B104="","",IF(OR($L104="Recrutement / RH",$L104="Scoring / accès au crédit",$L104="Éducation / formation",$L104="Infrastructure critique",$L104="Décision sur un client ou un tiers",$L104="Autre / à vérifier"),"Domaine sensible ou décision sur une personne à examiner. ","")&amp;IF($K104="À déterminer","Rôle à clarifier. ","")&amp;IF(OR($H104="Envoyer à l'extérieur",$H104="Supprimer",$H104="Payer / engager l'entreprise",$H104="Plusieurs de ces actions",$H104="Ne sait pas"),"Actions critiques possibles sans validation à revoir. ","")&amp;IF(OR($I104="Compte personnel d'un salarié",$I104="Compte administrateur",$I104="Ne sait pas"),"Droits trop larges : prévoir un compte dédié. ","")&amp;IF($J104="","Responsable à désigner. ","")&amp;IF(OR($E104="Un salarié directement",$E104="Ne sait pas"),"Mise en place hors circuit à régulariser. ","")&amp;IF(OR($N104="Jamais",$N104="Ne sait pas"),"Validation humaine à définir. ","")&amp;IF(OR($O104="Non",$O104="Ne sait pas"),"Procédure d'arrêt à prévoir. ","")&amp;IF(OR($P104="Non",$P104="Ne sait pas"),"Traçabilité à mettre en place. ","")&amp;IF($Q104="Non","Équipe à sensibiliser. ","")&amp;IF(OR($S104="Non",$S104="Ne sait pas"),"Information des personnes à prévoir. ",""))</f>
        <v/>
      </c>
      <c r="W104" s="14"/>
    </row>
    <row r="105" customFormat="false" ht="31.5" hidden="false" customHeight="true" outlineLevel="0" collapsed="false">
      <c r="A105" s="13" t="n">
        <v>100</v>
      </c>
      <c r="B105" s="14"/>
      <c r="C105" s="14"/>
      <c r="D105" s="14"/>
      <c r="E105" s="14"/>
      <c r="F105" s="14"/>
      <c r="G105" s="14"/>
      <c r="H105" s="14"/>
      <c r="I105" s="14"/>
      <c r="J105" s="14"/>
      <c r="K105" s="14"/>
      <c r="L105" s="14"/>
      <c r="M105" s="14"/>
      <c r="N105" s="14"/>
      <c r="O105" s="14"/>
      <c r="P105" s="14"/>
      <c r="Q105" s="14"/>
      <c r="R105" s="15"/>
      <c r="S105" s="14"/>
      <c r="T105" s="16" t="str">
        <f aca="false">IF($B105="","",IF(OR($L105="Recrutement / RH",$L105="Scoring / accès au crédit",$L105="Éducation / formation",$L105="Infrastructure critique",$L105="Décision sur un client ou un tiers",$L105="Autre / à vérifier"),1,0)+IF($K105="À déterminer",1,0)+IF(OR($H105="Envoyer à l'extérieur",$H105="Supprimer",$H105="Payer / engager l'entreprise",$H105="Plusieurs de ces actions",$H105="Ne sait pas"),1,0)+IF(OR($I105="Compte personnel d'un salarié",$I105="Compte administrateur",$I105="Ne sait pas"),1,0)+IF($J105="",1,0)+IF(OR($E105="Un salarié directement",$E105="Ne sait pas"),1,0)+IF(OR($N105="Jamais",$N105="Ne sait pas"),1,0)+IF(OR($O105="Non",$O105="Ne sait pas"),1,0)+IF(OR($P105="Non",$P105="Ne sait pas"),1,0)+IF($Q105="Non",1,0)+IF(OR($S105="Non",$S105="Ne sait pas"),1,0))</f>
        <v/>
      </c>
      <c r="U105" s="17" t="str">
        <f aca="false">IF($B105="","",IF($T105&gt;=3,"Prioritaire",IF($T105&gt;=1,"À compléter","Documenté")))</f>
        <v/>
      </c>
      <c r="V105" s="17" t="str">
        <f aca="false">IF($B105="","",IF(OR($L105="Recrutement / RH",$L105="Scoring / accès au crédit",$L105="Éducation / formation",$L105="Infrastructure critique",$L105="Décision sur un client ou un tiers",$L105="Autre / à vérifier"),"Domaine sensible ou décision sur une personne à examiner. ","")&amp;IF($K105="À déterminer","Rôle à clarifier. ","")&amp;IF(OR($H105="Envoyer à l'extérieur",$H105="Supprimer",$H105="Payer / engager l'entreprise",$H105="Plusieurs de ces actions",$H105="Ne sait pas"),"Actions critiques possibles sans validation à revoir. ","")&amp;IF(OR($I105="Compte personnel d'un salarié",$I105="Compte administrateur",$I105="Ne sait pas"),"Droits trop larges : prévoir un compte dédié. ","")&amp;IF($J105="","Responsable à désigner. ","")&amp;IF(OR($E105="Un salarié directement",$E105="Ne sait pas"),"Mise en place hors circuit à régulariser. ","")&amp;IF(OR($N105="Jamais",$N105="Ne sait pas"),"Validation humaine à définir. ","")&amp;IF(OR($O105="Non",$O105="Ne sait pas"),"Procédure d'arrêt à prévoir. ","")&amp;IF(OR($P105="Non",$P105="Ne sait pas"),"Traçabilité à mettre en place. ","")&amp;IF($Q105="Non","Équipe à sensibiliser. ","")&amp;IF(OR($S105="Non",$S105="Ne sait pas"),"Information des personnes à prévoir. ",""))</f>
        <v/>
      </c>
      <c r="W105" s="14"/>
    </row>
  </sheetData>
  <conditionalFormatting sqref="U6:U105">
    <cfRule type="expression" priority="2" aboveAverage="0" equalAverage="0" bottom="0" percent="0" rank="0" text="" dxfId="0">
      <formula>$U6="Prioritaire"</formula>
    </cfRule>
    <cfRule type="expression" priority="3" aboveAverage="0" equalAverage="0" bottom="0" percent="0" rank="0" text="" dxfId="1">
      <formula>$U6="À compléter"</formula>
    </cfRule>
  </conditionalFormatting>
  <dataValidations count="13">
    <dataValidation allowBlank="true" error="Choisissez une valeur dans la liste." errorStyle="stop" errorTitle="Valeur non prévue" operator="between" showDropDown="false" showErrorMessage="false" showInputMessage="false" sqref="D5:D105" type="list">
      <formula1>Listes!$A$2:$A$10</formula1>
      <formula2>0</formula2>
    </dataValidation>
    <dataValidation allowBlank="true" error="Choisissez une valeur dans la liste." errorStyle="stop" errorTitle="Valeur non prévue" operator="between" showDropDown="false" showErrorMessage="false" showInputMessage="false" sqref="E5:E105" type="list">
      <formula1>Listes!$B$2:$B$5</formula1>
      <formula2>0</formula2>
    </dataValidation>
    <dataValidation allowBlank="true" error="Choisissez une valeur dans la liste." errorStyle="stop" errorTitle="Valeur non prévue" operator="between" showDropDown="false" showErrorMessage="false" showInputMessage="false" sqref="H5:H105" type="list">
      <formula1>Listes!$F$2:$F$8</formula1>
      <formula2>0</formula2>
    </dataValidation>
    <dataValidation allowBlank="true" error="Choisissez une valeur dans la liste." errorStyle="stop" errorTitle="Valeur non prévue" operator="between" showDropDown="false" showErrorMessage="false" showInputMessage="false" sqref="I5:I105" type="list">
      <formula1>Listes!$G$2:$G$5</formula1>
      <formula2>0</formula2>
    </dataValidation>
    <dataValidation allowBlank="true" error="Choisissez une valeur dans la liste." errorStyle="stop" errorTitle="Valeur non prévue" operator="between" showDropDown="false" showErrorMessage="false" showInputMessage="false" sqref="K5:K105" type="list">
      <formula1>Listes!$C$2:$C$4</formula1>
      <formula2>0</formula2>
    </dataValidation>
    <dataValidation allowBlank="true" error="Choisissez une valeur dans la liste." errorStyle="stop" errorTitle="Valeur non prévue" operator="between" showDropDown="false" showErrorMessage="false" showInputMessage="false" sqref="L5:L105" type="list">
      <formula1>Listes!$D$2:$D$8</formula1>
      <formula2>0</formula2>
    </dataValidation>
    <dataValidation allowBlank="true" error="Choisissez une valeur dans la liste." errorStyle="stop" errorTitle="Valeur non prévue" operator="between" showDropDown="false" showErrorMessage="false" showInputMessage="false" sqref="M5:M105" type="list">
      <formula1>Listes!$E$2:$E$5</formula1>
      <formula2>0</formula2>
    </dataValidation>
    <dataValidation allowBlank="true" error="Choisissez une valeur dans la liste." errorStyle="stop" errorTitle="Valeur non prévue" operator="between" showDropDown="false" showErrorMessage="false" showInputMessage="false" sqref="N5:N105" type="list">
      <formula1>Listes!$H$2:$H$5</formula1>
      <formula2>0</formula2>
    </dataValidation>
    <dataValidation allowBlank="true" error="Choisissez une valeur dans la liste." errorStyle="stop" errorTitle="Valeur non prévue" operator="between" showDropDown="false" showErrorMessage="false" showInputMessage="false" sqref="O5:O105" type="list">
      <formula1>Listes!$I$2:$I$4</formula1>
      <formula2>0</formula2>
    </dataValidation>
    <dataValidation allowBlank="true" error="Choisissez une valeur dans la liste." errorStyle="stop" errorTitle="Valeur non prévue" operator="between" showDropDown="false" showErrorMessage="false" showInputMessage="false" sqref="P5:P105" type="list">
      <formula1>Listes!$J$2:$J$5</formula1>
      <formula2>0</formula2>
    </dataValidation>
    <dataValidation allowBlank="true" error="Choisissez une valeur dans la liste." errorStyle="stop" errorTitle="Valeur non prévue" operator="between" showDropDown="false" showErrorMessage="false" showInputMessage="false" sqref="Q5:Q105" type="list">
      <formula1>Listes!$K$2:$K$4</formula1>
      <formula2>0</formula2>
    </dataValidation>
    <dataValidation allowBlank="true" error="Choisissez une valeur dans la liste." errorStyle="stop" errorTitle="Valeur non prévue" operator="between" showDropDown="false" showErrorMessage="false" showInputMessage="false" sqref="S5:S105" type="list">
      <formula1>Listes!$L$2:$L$5</formula1>
      <formula2>0</formula2>
    </dataValidation>
    <dataValidation allowBlank="true" errorStyle="stop" operator="greaterThan" showDropDown="false" showErrorMessage="false" showInputMessage="false" sqref="R5:R105"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C8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8"/>
    <col collapsed="false" customWidth="true" hidden="false" outlineLevel="0" max="3" min="3" style="0" width="14"/>
  </cols>
  <sheetData>
    <row r="2" customFormat="false" ht="22.05" hidden="false" customHeight="false" outlineLevel="0" collapsed="false">
      <c r="B2" s="18" t="s">
        <v>64</v>
      </c>
    </row>
    <row r="3" customFormat="false" ht="15" hidden="false" customHeight="false" outlineLevel="0" collapsed="false">
      <c r="B3" s="6" t="s">
        <v>65</v>
      </c>
    </row>
    <row r="5" customFormat="false" ht="15" hidden="false" customHeight="false" outlineLevel="0" collapsed="false">
      <c r="B5" s="19" t="s">
        <v>66</v>
      </c>
      <c r="C5" s="20" t="s">
        <v>67</v>
      </c>
    </row>
    <row r="6" customFormat="false" ht="15" hidden="false" customHeight="false" outlineLevel="0" collapsed="false">
      <c r="B6" s="21" t="s">
        <v>68</v>
      </c>
      <c r="C6" s="22" t="n">
        <f aca="false">COUNTA(Inventaire!$B$6:$B$105)</f>
        <v>0</v>
      </c>
    </row>
    <row r="7" customFormat="false" ht="15" hidden="false" customHeight="false" outlineLevel="0" collapsed="false">
      <c r="B7" s="21" t="s">
        <v>69</v>
      </c>
      <c r="C7" s="22" t="n">
        <f aca="false">COUNTIF(Inventaire!$U$6:$U$105,"Prioritaire")</f>
        <v>0</v>
      </c>
    </row>
    <row r="8" customFormat="false" ht="15" hidden="false" customHeight="false" outlineLevel="0" collapsed="false">
      <c r="B8" s="21" t="s">
        <v>70</v>
      </c>
      <c r="C8" s="22" t="n">
        <f aca="false">COUNTIF(Inventaire!$U$6:$U$105,"À compléter")</f>
        <v>0</v>
      </c>
    </row>
    <row r="9" customFormat="false" ht="15" hidden="false" customHeight="false" outlineLevel="0" collapsed="false">
      <c r="B9" s="21" t="s">
        <v>71</v>
      </c>
      <c r="C9" s="22" t="n">
        <f aca="false">COUNTIF(Inventaire!$U$6:$U$105,"Documenté")</f>
        <v>0</v>
      </c>
    </row>
    <row r="10" customFormat="false" ht="15" hidden="false" customHeight="false" outlineLevel="0" collapsed="false">
      <c r="B10" s="21" t="s">
        <v>72</v>
      </c>
      <c r="C10" s="22" t="n">
        <f aca="false">SUMPRODUCT((Inventaire!$B$6:$B$105&lt;&gt;"")*(Inventaire!$J$6:$J$105=""))</f>
        <v>0</v>
      </c>
    </row>
    <row r="12" customFormat="false" ht="15" hidden="false" customHeight="false" outlineLevel="0" collapsed="false">
      <c r="B12" s="19" t="s">
        <v>73</v>
      </c>
      <c r="C12" s="20" t="s">
        <v>67</v>
      </c>
    </row>
    <row r="13" customFormat="false" ht="15" hidden="false" customHeight="false" outlineLevel="0" collapsed="false">
      <c r="B13" s="21" t="s">
        <v>74</v>
      </c>
      <c r="C13" s="22" t="n">
        <f aca="false">COUNTIF(Inventaire!$D$6:$D$105,"Outil acheté (SaaS, logiciel)")</f>
        <v>0</v>
      </c>
    </row>
    <row r="14" customFormat="false" ht="15" hidden="false" customHeight="false" outlineLevel="0" collapsed="false">
      <c r="B14" s="21" t="s">
        <v>75</v>
      </c>
      <c r="C14" s="22" t="n">
        <f aca="false">COUNTIF(Inventaire!$D$6:$D$105,"Agent IA déployé par l'entreprise")</f>
        <v>0</v>
      </c>
    </row>
    <row r="15" customFormat="false" ht="15" hidden="false" customHeight="false" outlineLevel="0" collapsed="false">
      <c r="B15" s="21" t="s">
        <v>76</v>
      </c>
      <c r="C15" s="22" t="n">
        <f aca="false">COUNTIF(Inventaire!$D$6:$D$105,"Agent créé par un salarié")</f>
        <v>0</v>
      </c>
    </row>
    <row r="16" customFormat="false" ht="15" hidden="false" customHeight="false" outlineLevel="0" collapsed="false">
      <c r="B16" s="21" t="s">
        <v>48</v>
      </c>
      <c r="C16" s="22" t="n">
        <f aca="false">COUNTIF(Inventaire!$D$6:$D$105,"Fonction agentique intégrée à un logiciel")</f>
        <v>0</v>
      </c>
    </row>
    <row r="17" customFormat="false" ht="15" hidden="false" customHeight="false" outlineLevel="0" collapsed="false">
      <c r="B17" s="21" t="s">
        <v>77</v>
      </c>
      <c r="C17" s="22" t="n">
        <f aca="false">COUNTIF(Inventaire!$D$6:$D$105,"IA intégrée à un logiciel (sans action)")</f>
        <v>0</v>
      </c>
    </row>
    <row r="18" customFormat="false" ht="15" hidden="false" customHeight="false" outlineLevel="0" collapsed="false">
      <c r="B18" s="21" t="s">
        <v>78</v>
      </c>
      <c r="C18" s="22" t="n">
        <f aca="false">COUNTIF(Inventaire!$D$6:$D$105,"Service en ligne connecté à des outils pro")</f>
        <v>0</v>
      </c>
    </row>
    <row r="19" customFormat="false" ht="15" hidden="false" customHeight="false" outlineLevel="0" collapsed="false">
      <c r="B19" s="21" t="s">
        <v>79</v>
      </c>
      <c r="C19" s="22" t="n">
        <f aca="false">COUNTIF(Inventaire!$D$6:$D$105,"Développement interne")</f>
        <v>0</v>
      </c>
    </row>
    <row r="20" customFormat="false" ht="15" hidden="false" customHeight="false" outlineLevel="0" collapsed="false">
      <c r="B20" s="21" t="s">
        <v>80</v>
      </c>
      <c r="C20" s="22" t="n">
        <f aca="false">COUNTIF(Inventaire!$D$6:$D$105,"Usage individuel (assistant grand public)")</f>
        <v>0</v>
      </c>
    </row>
    <row r="21" customFormat="false" ht="15" hidden="false" customHeight="false" outlineLevel="0" collapsed="false">
      <c r="B21" s="21" t="s">
        <v>81</v>
      </c>
      <c r="C21" s="22" t="n">
        <f aca="false">COUNTIF(Inventaire!$D$6:$D$105,"Autre")</f>
        <v>0</v>
      </c>
    </row>
    <row r="23" customFormat="false" ht="15" hidden="false" customHeight="false" outlineLevel="0" collapsed="false">
      <c r="B23" s="19" t="s">
        <v>26</v>
      </c>
      <c r="C23" s="20" t="s">
        <v>67</v>
      </c>
    </row>
    <row r="24" customFormat="false" ht="15" hidden="false" customHeight="false" outlineLevel="0" collapsed="false">
      <c r="B24" s="21" t="s">
        <v>82</v>
      </c>
      <c r="C24" s="22" t="n">
        <f aca="false">COUNTIF(Inventaire!$E$6:$E$105,"Service informatique / prestataire")</f>
        <v>0</v>
      </c>
    </row>
    <row r="25" customFormat="false" ht="15" hidden="false" customHeight="false" outlineLevel="0" collapsed="false">
      <c r="B25" s="21" t="s">
        <v>83</v>
      </c>
      <c r="C25" s="22" t="n">
        <f aca="false">COUNTIF(Inventaire!$E$6:$E$105,"Un salarié directement")</f>
        <v>0</v>
      </c>
    </row>
    <row r="26" customFormat="false" ht="15" hidden="false" customHeight="false" outlineLevel="0" collapsed="false">
      <c r="B26" s="21" t="s">
        <v>49</v>
      </c>
      <c r="C26" s="22" t="n">
        <f aca="false">COUNTIF(Inventaire!$E$6:$E$105,"Activé dans un logiciel existant")</f>
        <v>0</v>
      </c>
    </row>
    <row r="27" customFormat="false" ht="15" hidden="false" customHeight="false" outlineLevel="0" collapsed="false">
      <c r="B27" s="21" t="s">
        <v>59</v>
      </c>
      <c r="C27" s="22" t="n">
        <f aca="false">COUNTIF(Inventaire!$E$6:$E$105,"Ne sait pas")</f>
        <v>0</v>
      </c>
    </row>
    <row r="29" customFormat="false" ht="15" hidden="false" customHeight="false" outlineLevel="0" collapsed="false">
      <c r="B29" s="19" t="s">
        <v>29</v>
      </c>
      <c r="C29" s="20" t="s">
        <v>67</v>
      </c>
    </row>
    <row r="30" customFormat="false" ht="15" hidden="false" customHeight="false" outlineLevel="0" collapsed="false">
      <c r="B30" s="21" t="s">
        <v>84</v>
      </c>
      <c r="C30" s="22" t="n">
        <f aca="false">COUNTIF(Inventaire!$H$6:$H$105,"Aucune (lecture / suggestion)")</f>
        <v>0</v>
      </c>
    </row>
    <row r="31" customFormat="false" ht="15" hidden="false" customHeight="false" outlineLevel="0" collapsed="false">
      <c r="B31" s="21" t="s">
        <v>85</v>
      </c>
      <c r="C31" s="22" t="n">
        <f aca="false">COUNTIF(Inventaire!$H$6:$H$105,"Modifier des données internes")</f>
        <v>0</v>
      </c>
    </row>
    <row r="32" customFormat="false" ht="15" hidden="false" customHeight="false" outlineLevel="0" collapsed="false">
      <c r="B32" s="21" t="s">
        <v>52</v>
      </c>
      <c r="C32" s="22" t="n">
        <f aca="false">COUNTIF(Inventaire!$H$6:$H$105,"Envoyer à l'extérieur")</f>
        <v>0</v>
      </c>
    </row>
    <row r="33" customFormat="false" ht="15" hidden="false" customHeight="false" outlineLevel="0" collapsed="false">
      <c r="B33" s="21" t="s">
        <v>86</v>
      </c>
      <c r="C33" s="22" t="n">
        <f aca="false">COUNTIF(Inventaire!$H$6:$H$105,"Supprimer")</f>
        <v>0</v>
      </c>
    </row>
    <row r="34" customFormat="false" ht="15" hidden="false" customHeight="false" outlineLevel="0" collapsed="false">
      <c r="B34" s="21" t="s">
        <v>87</v>
      </c>
      <c r="C34" s="22" t="n">
        <f aca="false">COUNTIF(Inventaire!$H$6:$H$105,"Payer / engager l'entreprise")</f>
        <v>0</v>
      </c>
    </row>
    <row r="35" customFormat="false" ht="15" hidden="false" customHeight="false" outlineLevel="0" collapsed="false">
      <c r="B35" s="21" t="s">
        <v>88</v>
      </c>
      <c r="C35" s="22" t="n">
        <f aca="false">COUNTIF(Inventaire!$H$6:$H$105,"Plusieurs de ces actions")</f>
        <v>0</v>
      </c>
    </row>
    <row r="36" customFormat="false" ht="15" hidden="false" customHeight="false" outlineLevel="0" collapsed="false">
      <c r="B36" s="21" t="s">
        <v>59</v>
      </c>
      <c r="C36" s="22" t="n">
        <f aca="false">COUNTIF(Inventaire!$H$6:$H$105,"Ne sait pas")</f>
        <v>0</v>
      </c>
    </row>
    <row r="38" customFormat="false" ht="15" hidden="false" customHeight="false" outlineLevel="0" collapsed="false">
      <c r="B38" s="19" t="s">
        <v>89</v>
      </c>
      <c r="C38" s="20" t="s">
        <v>67</v>
      </c>
    </row>
    <row r="39" customFormat="false" ht="15" hidden="false" customHeight="false" outlineLevel="0" collapsed="false">
      <c r="B39" s="21" t="s">
        <v>90</v>
      </c>
      <c r="C39" s="22" t="n">
        <f aca="false">COUNTIF(Inventaire!$I$6:$I$105,"Compte dédié à l'agent")</f>
        <v>0</v>
      </c>
    </row>
    <row r="40" customFormat="false" ht="15" hidden="false" customHeight="false" outlineLevel="0" collapsed="false">
      <c r="B40" s="21" t="s">
        <v>53</v>
      </c>
      <c r="C40" s="22" t="n">
        <f aca="false">COUNTIF(Inventaire!$I$6:$I$105,"Compte personnel d'un salarié")</f>
        <v>0</v>
      </c>
    </row>
    <row r="41" customFormat="false" ht="15" hidden="false" customHeight="false" outlineLevel="0" collapsed="false">
      <c r="B41" s="21" t="s">
        <v>91</v>
      </c>
      <c r="C41" s="22" t="n">
        <f aca="false">COUNTIF(Inventaire!$I$6:$I$105,"Compte administrateur")</f>
        <v>0</v>
      </c>
    </row>
    <row r="42" customFormat="false" ht="15" hidden="false" customHeight="false" outlineLevel="0" collapsed="false">
      <c r="B42" s="21" t="s">
        <v>59</v>
      </c>
      <c r="C42" s="22" t="n">
        <f aca="false">COUNTIF(Inventaire!$I$6:$I$105,"Ne sait pas")</f>
        <v>0</v>
      </c>
    </row>
    <row r="44" customFormat="false" ht="15" hidden="false" customHeight="false" outlineLevel="0" collapsed="false">
      <c r="B44" s="19" t="s">
        <v>92</v>
      </c>
      <c r="C44" s="20" t="s">
        <v>67</v>
      </c>
    </row>
    <row r="45" customFormat="false" ht="15" hidden="false" customHeight="false" outlineLevel="0" collapsed="false">
      <c r="B45" s="21" t="s">
        <v>55</v>
      </c>
      <c r="C45" s="22" t="n">
        <f aca="false">COUNTIF(Inventaire!$K$6:$K$105,"Déployeur")</f>
        <v>0</v>
      </c>
    </row>
    <row r="46" customFormat="false" ht="15" hidden="false" customHeight="false" outlineLevel="0" collapsed="false">
      <c r="B46" s="21" t="s">
        <v>93</v>
      </c>
      <c r="C46" s="22" t="n">
        <f aca="false">COUNTIF(Inventaire!$K$6:$K$105,"Fournisseur")</f>
        <v>0</v>
      </c>
    </row>
    <row r="47" customFormat="false" ht="15" hidden="false" customHeight="false" outlineLevel="0" collapsed="false">
      <c r="B47" s="21" t="s">
        <v>94</v>
      </c>
      <c r="C47" s="22" t="n">
        <f aca="false">COUNTIF(Inventaire!$K$6:$K$105,"À déterminer")</f>
        <v>0</v>
      </c>
    </row>
    <row r="49" customFormat="false" ht="15" hidden="false" customHeight="false" outlineLevel="0" collapsed="false">
      <c r="B49" s="19" t="s">
        <v>95</v>
      </c>
      <c r="C49" s="20" t="s">
        <v>67</v>
      </c>
    </row>
    <row r="50" customFormat="false" ht="15" hidden="false" customHeight="false" outlineLevel="0" collapsed="false">
      <c r="B50" s="21" t="s">
        <v>96</v>
      </c>
      <c r="C50" s="22" t="n">
        <f aca="false">COUNTIF(Inventaire!$L$6:$L$105,"Recrutement / RH")</f>
        <v>0</v>
      </c>
    </row>
    <row r="51" customFormat="false" ht="15" hidden="false" customHeight="false" outlineLevel="0" collapsed="false">
      <c r="B51" s="21" t="s">
        <v>97</v>
      </c>
      <c r="C51" s="22" t="n">
        <f aca="false">COUNTIF(Inventaire!$L$6:$L$105,"Scoring / accès au crédit")</f>
        <v>0</v>
      </c>
    </row>
    <row r="52" customFormat="false" ht="15" hidden="false" customHeight="false" outlineLevel="0" collapsed="false">
      <c r="B52" s="21" t="s">
        <v>98</v>
      </c>
      <c r="C52" s="22" t="n">
        <f aca="false">COUNTIF(Inventaire!$L$6:$L$105,"Éducation / formation")</f>
        <v>0</v>
      </c>
    </row>
    <row r="53" customFormat="false" ht="15" hidden="false" customHeight="false" outlineLevel="0" collapsed="false">
      <c r="B53" s="21" t="s">
        <v>99</v>
      </c>
      <c r="C53" s="22" t="n">
        <f aca="false">COUNTIF(Inventaire!$L$6:$L$105,"Infrastructure critique")</f>
        <v>0</v>
      </c>
    </row>
    <row r="54" customFormat="false" ht="15" hidden="false" customHeight="false" outlineLevel="0" collapsed="false">
      <c r="B54" s="21" t="s">
        <v>56</v>
      </c>
      <c r="C54" s="22" t="n">
        <f aca="false">COUNTIF(Inventaire!$L$6:$L$105,"Décision sur un client ou un tiers")</f>
        <v>0</v>
      </c>
    </row>
    <row r="55" customFormat="false" ht="15" hidden="false" customHeight="false" outlineLevel="0" collapsed="false">
      <c r="B55" s="21" t="s">
        <v>100</v>
      </c>
      <c r="C55" s="22" t="n">
        <f aca="false">COUNTIF(Inventaire!$L$6:$L$105,"Autre / à vérifier")</f>
        <v>0</v>
      </c>
    </row>
    <row r="57" customFormat="false" ht="15" hidden="false" customHeight="false" outlineLevel="0" collapsed="false">
      <c r="B57" s="19" t="s">
        <v>101</v>
      </c>
      <c r="C57" s="20" t="s">
        <v>67</v>
      </c>
    </row>
    <row r="58" customFormat="false" ht="15" hidden="false" customHeight="false" outlineLevel="0" collapsed="false">
      <c r="B58" s="21" t="s">
        <v>102</v>
      </c>
      <c r="C58" s="22" t="n">
        <f aca="false">COUNTIF(Inventaire!$N$6:$N$105,"Toujours")</f>
        <v>0</v>
      </c>
    </row>
    <row r="59" customFormat="false" ht="15" hidden="false" customHeight="false" outlineLevel="0" collapsed="false">
      <c r="B59" s="21" t="s">
        <v>58</v>
      </c>
      <c r="C59" s="22" t="n">
        <f aca="false">COUNTIF(Inventaire!$N$6:$N$105,"Parfois")</f>
        <v>0</v>
      </c>
    </row>
    <row r="60" customFormat="false" ht="15" hidden="false" customHeight="false" outlineLevel="0" collapsed="false">
      <c r="B60" s="21" t="s">
        <v>103</v>
      </c>
      <c r="C60" s="22" t="n">
        <f aca="false">COUNTIF(Inventaire!$N$6:$N$105,"Jamais")</f>
        <v>0</v>
      </c>
    </row>
    <row r="61" customFormat="false" ht="15" hidden="false" customHeight="false" outlineLevel="0" collapsed="false">
      <c r="B61" s="21" t="s">
        <v>59</v>
      </c>
      <c r="C61" s="22" t="n">
        <f aca="false">COUNTIF(Inventaire!$N$6:$N$105,"Ne sait pas")</f>
        <v>0</v>
      </c>
    </row>
    <row r="63" customFormat="false" ht="15" hidden="false" customHeight="false" outlineLevel="0" collapsed="false">
      <c r="B63" s="19" t="s">
        <v>104</v>
      </c>
      <c r="C63" s="20" t="s">
        <v>67</v>
      </c>
    </row>
    <row r="64" customFormat="false" ht="15" hidden="false" customHeight="false" outlineLevel="0" collapsed="false">
      <c r="B64" s="21" t="s">
        <v>105</v>
      </c>
      <c r="C64" s="22" t="n">
        <f aca="false">COUNTIF(Inventaire!$O$6:$O$105,"Oui, procédure connue")</f>
        <v>0</v>
      </c>
    </row>
    <row r="65" customFormat="false" ht="15" hidden="false" customHeight="false" outlineLevel="0" collapsed="false">
      <c r="B65" s="21" t="s">
        <v>62</v>
      </c>
      <c r="C65" s="22" t="n">
        <f aca="false">COUNTIF(Inventaire!$O$6:$O$105,"Non")</f>
        <v>0</v>
      </c>
    </row>
    <row r="66" customFormat="false" ht="15" hidden="false" customHeight="false" outlineLevel="0" collapsed="false">
      <c r="B66" s="21" t="s">
        <v>59</v>
      </c>
      <c r="C66" s="22" t="n">
        <f aca="false">COUNTIF(Inventaire!$O$6:$O$105,"Ne sait pas")</f>
        <v>0</v>
      </c>
    </row>
    <row r="68" customFormat="false" ht="15" hidden="false" customHeight="false" outlineLevel="0" collapsed="false">
      <c r="B68" s="19" t="s">
        <v>106</v>
      </c>
      <c r="C68" s="20" t="s">
        <v>67</v>
      </c>
    </row>
    <row r="69" customFormat="false" ht="15" hidden="false" customHeight="false" outlineLevel="0" collapsed="false">
      <c r="B69" s="21" t="s">
        <v>107</v>
      </c>
      <c r="C69" s="22" t="n">
        <f aca="false">COUNTIF(Inventaire!$P$6:$P$105,"Oui")</f>
        <v>0</v>
      </c>
    </row>
    <row r="70" customFormat="false" ht="15" hidden="false" customHeight="false" outlineLevel="0" collapsed="false">
      <c r="B70" s="21" t="s">
        <v>60</v>
      </c>
      <c r="C70" s="22" t="n">
        <f aca="false">COUNTIF(Inventaire!$P$6:$P$105,"Partielle")</f>
        <v>0</v>
      </c>
    </row>
    <row r="71" customFormat="false" ht="15" hidden="false" customHeight="false" outlineLevel="0" collapsed="false">
      <c r="B71" s="21" t="s">
        <v>62</v>
      </c>
      <c r="C71" s="22" t="n">
        <f aca="false">COUNTIF(Inventaire!$P$6:$P$105,"Non")</f>
        <v>0</v>
      </c>
    </row>
    <row r="72" customFormat="false" ht="15" hidden="false" customHeight="false" outlineLevel="0" collapsed="false">
      <c r="B72" s="21" t="s">
        <v>59</v>
      </c>
      <c r="C72" s="22" t="n">
        <f aca="false">COUNTIF(Inventaire!$P$6:$P$105,"Ne sait pas")</f>
        <v>0</v>
      </c>
    </row>
    <row r="74" customFormat="false" ht="15" hidden="false" customHeight="false" outlineLevel="0" collapsed="false">
      <c r="B74" s="19" t="s">
        <v>108</v>
      </c>
      <c r="C74" s="20" t="s">
        <v>67</v>
      </c>
    </row>
    <row r="75" customFormat="false" ht="15" hidden="false" customHeight="false" outlineLevel="0" collapsed="false">
      <c r="B75" s="21" t="s">
        <v>107</v>
      </c>
      <c r="C75" s="22" t="n">
        <f aca="false">COUNTIF(Inventaire!$Q$6:$Q$105,"Oui")</f>
        <v>0</v>
      </c>
    </row>
    <row r="76" customFormat="false" ht="15" hidden="false" customHeight="false" outlineLevel="0" collapsed="false">
      <c r="B76" s="21" t="s">
        <v>61</v>
      </c>
      <c r="C76" s="22" t="n">
        <f aca="false">COUNTIF(Inventaire!$Q$6:$Q$105,"Partiellement")</f>
        <v>0</v>
      </c>
    </row>
    <row r="77" customFormat="false" ht="15" hidden="false" customHeight="false" outlineLevel="0" collapsed="false">
      <c r="B77" s="21" t="s">
        <v>62</v>
      </c>
      <c r="C77" s="22" t="n">
        <f aca="false">COUNTIF(Inventaire!$Q$6:$Q$105,"Non")</f>
        <v>0</v>
      </c>
    </row>
    <row r="79" customFormat="false" ht="15" hidden="false" customHeight="false" outlineLevel="0" collapsed="false">
      <c r="B79" s="19" t="s">
        <v>109</v>
      </c>
      <c r="C79" s="20" t="s">
        <v>67</v>
      </c>
    </row>
    <row r="80" customFormat="false" ht="15" hidden="false" customHeight="false" outlineLevel="0" collapsed="false">
      <c r="B80" s="21" t="s">
        <v>107</v>
      </c>
      <c r="C80" s="22" t="n">
        <f aca="false">COUNTIF(Inventaire!$S$6:$S$105,"Oui")</f>
        <v>0</v>
      </c>
    </row>
    <row r="81" customFormat="false" ht="15" hidden="false" customHeight="false" outlineLevel="0" collapsed="false">
      <c r="B81" s="21" t="s">
        <v>62</v>
      </c>
      <c r="C81" s="22" t="n">
        <f aca="false">COUNTIF(Inventaire!$S$6:$S$105,"Non")</f>
        <v>0</v>
      </c>
    </row>
    <row r="82" customFormat="false" ht="15" hidden="false" customHeight="false" outlineLevel="0" collapsed="false">
      <c r="B82" s="21" t="s">
        <v>110</v>
      </c>
      <c r="C82" s="22" t="n">
        <f aca="false">COUNTIF(Inventaire!$S$6:$S$105,"Non concerné")</f>
        <v>0</v>
      </c>
    </row>
    <row r="83" customFormat="false" ht="15" hidden="false" customHeight="false" outlineLevel="0" collapsed="false">
      <c r="B83" s="21" t="s">
        <v>59</v>
      </c>
      <c r="C83" s="22" t="n">
        <f aca="false">COUNTIF(Inventaire!$S$6:$S$105,"Ne sait pas")</f>
        <v>0</v>
      </c>
    </row>
    <row r="85" customFormat="false" ht="15" hidden="false" customHeight="false" outlineLevel="0" collapsed="false">
      <c r="B85" s="23" t="s">
        <v>111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112</v>
      </c>
      <c r="B1" s="0" t="s">
        <v>113</v>
      </c>
      <c r="C1" s="0" t="s">
        <v>114</v>
      </c>
      <c r="D1" s="0" t="s">
        <v>115</v>
      </c>
      <c r="E1" s="0" t="s">
        <v>116</v>
      </c>
      <c r="F1" s="0" t="s">
        <v>117</v>
      </c>
      <c r="G1" s="0" t="s">
        <v>118</v>
      </c>
      <c r="H1" s="0" t="s">
        <v>119</v>
      </c>
      <c r="I1" s="0" t="s">
        <v>120</v>
      </c>
      <c r="J1" s="0" t="s">
        <v>121</v>
      </c>
      <c r="K1" s="0" t="s">
        <v>122</v>
      </c>
      <c r="L1" s="0" t="s">
        <v>123</v>
      </c>
    </row>
    <row r="2" customFormat="false" ht="15" hidden="false" customHeight="false" outlineLevel="0" collapsed="false">
      <c r="A2" s="0" t="s">
        <v>74</v>
      </c>
      <c r="B2" s="0" t="s">
        <v>82</v>
      </c>
      <c r="C2" s="0" t="s">
        <v>55</v>
      </c>
      <c r="D2" s="0" t="s">
        <v>124</v>
      </c>
      <c r="E2" s="0" t="s">
        <v>57</v>
      </c>
      <c r="F2" s="0" t="s">
        <v>84</v>
      </c>
      <c r="G2" s="0" t="s">
        <v>90</v>
      </c>
      <c r="H2" s="0" t="s">
        <v>102</v>
      </c>
      <c r="I2" s="0" t="s">
        <v>105</v>
      </c>
      <c r="J2" s="0" t="s">
        <v>107</v>
      </c>
      <c r="K2" s="0" t="s">
        <v>107</v>
      </c>
      <c r="L2" s="0" t="s">
        <v>107</v>
      </c>
    </row>
    <row r="3" customFormat="false" ht="15" hidden="false" customHeight="false" outlineLevel="0" collapsed="false">
      <c r="A3" s="0" t="s">
        <v>75</v>
      </c>
      <c r="B3" s="0" t="s">
        <v>83</v>
      </c>
      <c r="C3" s="0" t="s">
        <v>93</v>
      </c>
      <c r="D3" s="0" t="s">
        <v>96</v>
      </c>
      <c r="E3" s="0" t="s">
        <v>125</v>
      </c>
      <c r="F3" s="0" t="s">
        <v>85</v>
      </c>
      <c r="G3" s="0" t="s">
        <v>53</v>
      </c>
      <c r="H3" s="0" t="s">
        <v>58</v>
      </c>
      <c r="I3" s="0" t="s">
        <v>62</v>
      </c>
      <c r="J3" s="0" t="s">
        <v>60</v>
      </c>
      <c r="K3" s="0" t="s">
        <v>61</v>
      </c>
      <c r="L3" s="0" t="s">
        <v>62</v>
      </c>
    </row>
    <row r="4" customFormat="false" ht="15" hidden="false" customHeight="false" outlineLevel="0" collapsed="false">
      <c r="A4" s="0" t="s">
        <v>76</v>
      </c>
      <c r="B4" s="0" t="s">
        <v>49</v>
      </c>
      <c r="C4" s="0" t="s">
        <v>94</v>
      </c>
      <c r="D4" s="0" t="s">
        <v>97</v>
      </c>
      <c r="E4" s="0" t="s">
        <v>126</v>
      </c>
      <c r="F4" s="0" t="s">
        <v>52</v>
      </c>
      <c r="G4" s="0" t="s">
        <v>91</v>
      </c>
      <c r="H4" s="0" t="s">
        <v>103</v>
      </c>
      <c r="I4" s="0" t="s">
        <v>59</v>
      </c>
      <c r="J4" s="0" t="s">
        <v>62</v>
      </c>
      <c r="K4" s="0" t="s">
        <v>62</v>
      </c>
      <c r="L4" s="0" t="s">
        <v>110</v>
      </c>
    </row>
    <row r="5" customFormat="false" ht="15" hidden="false" customHeight="false" outlineLevel="0" collapsed="false">
      <c r="A5" s="0" t="s">
        <v>48</v>
      </c>
      <c r="B5" s="0" t="s">
        <v>59</v>
      </c>
      <c r="D5" s="0" t="s">
        <v>98</v>
      </c>
      <c r="E5" s="0" t="s">
        <v>59</v>
      </c>
      <c r="F5" s="0" t="s">
        <v>86</v>
      </c>
      <c r="G5" s="0" t="s">
        <v>59</v>
      </c>
      <c r="H5" s="0" t="s">
        <v>59</v>
      </c>
      <c r="J5" s="0" t="s">
        <v>59</v>
      </c>
      <c r="L5" s="0" t="s">
        <v>59</v>
      </c>
    </row>
    <row r="6" customFormat="false" ht="15" hidden="false" customHeight="false" outlineLevel="0" collapsed="false">
      <c r="A6" s="0" t="s">
        <v>77</v>
      </c>
      <c r="D6" s="0" t="s">
        <v>99</v>
      </c>
      <c r="F6" s="0" t="s">
        <v>87</v>
      </c>
    </row>
    <row r="7" customFormat="false" ht="15" hidden="false" customHeight="false" outlineLevel="0" collapsed="false">
      <c r="A7" s="0" t="s">
        <v>78</v>
      </c>
      <c r="D7" s="0" t="s">
        <v>56</v>
      </c>
      <c r="F7" s="0" t="s">
        <v>88</v>
      </c>
    </row>
    <row r="8" customFormat="false" ht="15" hidden="false" customHeight="false" outlineLevel="0" collapsed="false">
      <c r="A8" s="0" t="s">
        <v>79</v>
      </c>
      <c r="D8" s="0" t="s">
        <v>100</v>
      </c>
      <c r="F8" s="0" t="s">
        <v>59</v>
      </c>
    </row>
    <row r="9" customFormat="false" ht="15" hidden="false" customHeight="false" outlineLevel="0" collapsed="false">
      <c r="A9" s="0" t="s">
        <v>80</v>
      </c>
    </row>
    <row r="10" customFormat="false" ht="15" hidden="false" customHeight="false" outlineLevel="0" collapsed="false">
      <c r="A10" s="0" t="s">
        <v>81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2026-10-08T09:42:02Z</dcterms:created>
  <dc:creator>openpyxl</dc:creator>
  <dc:description/>
  <dc:language>en-US</dc:language>
  <cp:lastModifiedBy/>
  <dcterms:modified xsi:type="dcterms:W3CDTF">2026-10-08T09:42:02Z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